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cn3543\Documents\"/>
    </mc:Choice>
  </mc:AlternateContent>
  <xr:revisionPtr revIDLastSave="0" documentId="8_{A4EB51AD-EBA1-4FBB-A7B9-A40B766E9787}" xr6:coauthVersionLast="41" xr6:coauthVersionMax="41" xr10:uidLastSave="{00000000-0000-0000-0000-000000000000}"/>
  <bookViews>
    <workbookView xWindow="-120" yWindow="-120" windowWidth="29040" windowHeight="15840" xr2:uid="{00000000-000D-0000-FFFF-FFFF00000000}"/>
  </bookViews>
  <sheets>
    <sheet name="Bilkalkulator 2019" sheetId="1" r:id="rId1"/>
    <sheet name="Bilkalkulator 2018" sheetId="3" r:id="rId2"/>
    <sheet name="Ark2" sheetId="2" state="hidden" r:id="rId3"/>
  </sheets>
  <externalReferences>
    <externalReference r:id="rId4"/>
  </externalReferences>
  <definedNames>
    <definedName name="_xlnm.Print_Area" localSheetId="0">'Bilkalkulator 2019'!$B$2:$V$48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3" l="1"/>
  <c r="I33" i="3" s="1"/>
  <c r="I32" i="3" l="1"/>
  <c r="I36" i="3" s="1"/>
  <c r="I38" i="3" s="1"/>
  <c r="I40" i="3" s="1"/>
  <c r="I43" i="3" s="1"/>
  <c r="I45" i="3" s="1"/>
  <c r="I32" i="1" l="1"/>
  <c r="I33" i="1"/>
  <c r="I14" i="1" l="1"/>
  <c r="I36" i="1" l="1"/>
  <c r="I38" i="1" s="1"/>
  <c r="I40" i="1" s="1"/>
  <c r="I43" i="1" s="1"/>
  <c r="I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 Gimmestad</author>
  </authors>
  <commentList>
    <comment ref="I13" authorId="0" shapeId="0" xr:uid="{00000000-0006-0000-0000-000001000000}">
      <text>
        <r>
          <rPr>
            <b/>
            <sz val="9"/>
            <color indexed="81"/>
            <rFont val="Tahoma"/>
            <family val="2"/>
          </rPr>
          <t>Som ekstrautstyr regnes radio/musikkanlegg, navigasjonsutstyr, lasteholdere, skiboks,vinterhjul,  tilhengerfeste, fastmontert utstyr til mobiltelefon mv. 
Merk at også senere innkjøpt ekstrautstyr skal legges til listeprisen og inngå i beregningen fra og med den måneden det ble kjøpt inn.
Dersom bilen har spesialinnredning /ekstrautstyr som kun har verdi for yrkesbruken skal dette ikke inngå i beregningen. 
Eksempel: bilalarm, elektronisk kjørebok, spesiell utforming relatert til yrkesbruken.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Lars Gimmestad</author>
  </authors>
  <commentList>
    <comment ref="I13" authorId="0" shapeId="0" xr:uid="{8E308DCC-1805-4391-8245-A18294A2A97A}">
      <text>
        <r>
          <rPr>
            <b/>
            <sz val="9"/>
            <color indexed="81"/>
            <rFont val="Tahoma"/>
            <family val="2"/>
          </rPr>
          <t>Som ekstrautstyr regnes radio/musikkanlegg, navigasjonsutstyr, lasteholdere, skiboks,vinterhjul,  tilhengerfeste, fastmontert utstyr til mobiltelefon mv. 
Merk at også senere innkjøpt ekstrautstyr skal legges til listeprisen og inngå i beregningen fra og med den måneden det ble kjøpt inn.
Dersom bilen har spesialinnredning /ekstrautstyr som kun har verdi for yrkesbruken skal dette ikke inngå i beregningen. 
Eksempel: bilalarm, elektronisk kjørebok, spesiell utforming relatert til yrkesbruken.</t>
        </r>
      </text>
    </comment>
  </commentList>
</comments>
</file>

<file path=xl/sharedStrings.xml><?xml version="1.0" encoding="utf-8"?>
<sst xmlns="http://schemas.openxmlformats.org/spreadsheetml/2006/main" count="44" uniqueCount="26">
  <si>
    <t>Bilens listepris som ny:</t>
  </si>
  <si>
    <t xml:space="preserve">Når ble bilen registrert for første gang? </t>
  </si>
  <si>
    <t>Antall km kjørt i yrkeskjøring:</t>
  </si>
  <si>
    <t>Varebil klasse 2?</t>
  </si>
  <si>
    <t>Beregnet listepris som gurnnlag for skattepliktig inntekt:</t>
  </si>
  <si>
    <t xml:space="preserve">Beregnet inntektstillegg for 12 måneder </t>
  </si>
  <si>
    <t>Hjelpeark</t>
  </si>
  <si>
    <t>Hjelpeark 2</t>
  </si>
  <si>
    <t>Kalkulator</t>
  </si>
  <si>
    <t>Forklaring</t>
  </si>
  <si>
    <t xml:space="preserve">Kalkulatoren beregener skattepliktig fordel som skal innberettes på ansattes ved bruk av firmabil. </t>
  </si>
  <si>
    <t>Ekstrautstyr</t>
  </si>
  <si>
    <t>Beregnet inntektstilleg for det antall mnd i 2017 bilen står til disposisjon</t>
  </si>
  <si>
    <t>Er bilen en El-bil:</t>
  </si>
  <si>
    <t>BEREGNING AV FORDEL VED PRIVAT BRUK AV FIRMABIL</t>
  </si>
  <si>
    <t>Sum listepris som ny</t>
  </si>
  <si>
    <t>BDO finner det riktig å presisere at vi ikke kan påta oss ansvar for fullstendigheten eller riktigheten i dette beregningsverktøy. Resultatet vil være avhengig av at korrekte opplysninger blir lagt inn. Et beregningsverktøy av denne art vil kun være et hjelpemiddel, og vil ikke erstatte konkrete vurderinger som normalt vil gjøres av rådgiver. Basisprinsippene som ligger til grunn for beregningsverktøyet forutsettes å bli diskutert i møte med ledelsen i virksomheten, og at ledelsen må ta beslutningen om bruk av beregningsverktøyet. BDO presiserer at vi ikke er kjent med hvilke beslutninger som ledelsen i fremtiden vil kunne ta basert på beregningsverktøyet, og all bruk skjer således for virksomhetens regning og risiko.</t>
  </si>
  <si>
    <t>Disclaimer</t>
  </si>
  <si>
    <t>Antall måneder i 2018 bilen står til disposisjon.</t>
  </si>
  <si>
    <t>Sum inntektstillegg i 2018</t>
  </si>
  <si>
    <t>Sum inntektstillegg pr måned bilen står til disposisjon i 2018</t>
  </si>
  <si>
    <r>
      <rPr>
        <b/>
        <u/>
        <sz val="9"/>
        <color theme="1"/>
        <rFont val="Trebuchet MS"/>
        <family val="2"/>
      </rPr>
      <t>Informasjon knyttet til input i kalkulatoren:</t>
    </r>
    <r>
      <rPr>
        <sz val="9"/>
        <color theme="1"/>
        <rFont val="Trebuchet MS"/>
        <family val="2"/>
      </rPr>
      <t xml:space="preserve">
Ansattes fordel ved privat bruk av arbeidsgivers bil skal skattlegges etter standardregler når den ansatte faktisk har brukt bilen til privatkjøring i løpet av året. Beregningsgrunnlaget for fordelen fastsettes med utgangspunkt i listeprisen som ny inkludert verdien av ekstrautstyr.
</t>
    </r>
    <r>
      <rPr>
        <b/>
        <sz val="9"/>
        <color theme="1"/>
        <rFont val="Trebuchet MS"/>
        <family val="2"/>
      </rPr>
      <t>Listepris:</t>
    </r>
    <r>
      <rPr>
        <sz val="9"/>
        <color theme="1"/>
        <rFont val="Trebuchet MS"/>
        <family val="2"/>
      </rPr>
      <t xml:space="preserve"> Ved beregning av den private fordelen benyttes bilimportørenes veiledende listepriser på 
nye personbiler, varebiler og minibusser på tidspunktet for første gangs registrering. 
Du finner listeprisen i lenken til høyre.
</t>
    </r>
    <r>
      <rPr>
        <b/>
        <sz val="9"/>
        <color theme="1"/>
        <rFont val="Trebuchet MS"/>
        <family val="2"/>
      </rPr>
      <t>Førstegangsregistrering:</t>
    </r>
    <r>
      <rPr>
        <sz val="9"/>
        <color theme="1"/>
        <rFont val="Trebuchet MS"/>
        <family val="2"/>
      </rPr>
      <t xml:space="preserve"> Bør dokumenteres med vognkort som inneholder dato for førstegangsregistrering.
</t>
    </r>
    <r>
      <rPr>
        <b/>
        <sz val="9"/>
        <color theme="1"/>
        <rFont val="Trebuchet MS"/>
        <family val="2"/>
      </rPr>
      <t xml:space="preserve">Disposisjon: </t>
    </r>
    <r>
      <rPr>
        <sz val="9"/>
        <color theme="1"/>
        <rFont val="Trebuchet MS"/>
        <family val="2"/>
      </rPr>
      <t xml:space="preserve">Del av måned regnes som hel måned. Bil disponert f.eks fra 28.10 til 31.12 fordelsbeskattes for 3 mnd (okt, nov og des), mens bil disponert f.eks fra 01.01. til 03.05. fordelsbeskattes for 5 mnd (jan t.o.m. mai). Brukshindringer som ferie, tjenestereiser, verkstedbesøk, sykdom skal ikke redusere den skattepliktige fordelen. Skiftes den bil som brukes privat i løpet av året med en bil med en annen listepris, skal fordelsfastsettelsen fordeles mellom bilene etter hele kalendermåneder.
</t>
    </r>
    <r>
      <rPr>
        <b/>
        <sz val="9"/>
        <color theme="1"/>
        <rFont val="Trebuchet MS"/>
        <family val="2"/>
      </rPr>
      <t>El-bil:</t>
    </r>
    <r>
      <rPr>
        <sz val="9"/>
        <color theme="1"/>
        <rFont val="Trebuchet MS"/>
        <family val="2"/>
      </rPr>
      <t xml:space="preserve"> Gjelder biler som kun drives av elektrisk kraft. Hybrider eller andre kjøretøy som ikke er registrert som EL-bil er derfor ikke omfattet av reglene. Fra og med 2018 er beregningsgrunnlaget av listepris endret til 60 % fra 50 %. For El-biler eldre enn 3 år per 01.01 i inntektsåret er beregningssatsen satt til 45 % av listepris. 
</t>
    </r>
    <r>
      <rPr>
        <b/>
        <sz val="9"/>
        <color theme="1"/>
        <rFont val="Trebuchet MS"/>
        <family val="2"/>
      </rPr>
      <t>Yrkeskjøring:</t>
    </r>
    <r>
      <rPr>
        <sz val="9"/>
        <color theme="1"/>
        <rFont val="Trebuchet MS"/>
        <family val="2"/>
      </rPr>
      <t xml:space="preserve"> Som privatkjøring regnes all kjøring som ikke anses som yrkeskjøring, herunder kjøring mellom hjem og fast arbeidssted (arbeidsreise) og besøksreise til hjemmet. Yrkeskjøring over 40 000 km må dokumenteres med elektronisk kjørebok og da skal beregningsgrunnlaget være 75 % av listepris.
</t>
    </r>
    <r>
      <rPr>
        <b/>
        <sz val="9"/>
        <color theme="1"/>
        <rFont val="Trebuchet MS"/>
        <family val="2"/>
      </rPr>
      <t>Varebil klasse 2:</t>
    </r>
    <r>
      <rPr>
        <sz val="9"/>
        <color theme="1"/>
        <rFont val="Trebuchet MS"/>
        <family val="2"/>
      </rPr>
      <t xml:space="preserve"> Som yrkesbiler regnes varebiler klasse 2 og lette lastebiler mindre enn 7501 kg. For denne klassen får en bunnfradrag som reduserer den skattepliktige inntekten. Listepris reduseres med 50 % ved bil eldre enn 3 år per 01.01 i relevant inntektsår eller ved yrkeskjøring over 40 000 km pr år. Bunnfradraget er maksimalt på kr 150 000.
</t>
    </r>
    <r>
      <rPr>
        <b/>
        <u/>
        <sz val="9"/>
        <color theme="1"/>
        <rFont val="Trebuchet MS"/>
        <family val="2"/>
      </rPr>
      <t>Øvrig informasjon:</t>
    </r>
    <r>
      <rPr>
        <sz val="9"/>
        <color theme="1"/>
        <rFont val="Trebuchet MS"/>
        <family val="2"/>
      </rPr>
      <t xml:space="preserve">
Kalkulatoren er basert på standardregelen for innberetning av fordel ved ansattes bruk av firmabil. Det finnes to øvrige metoder å beregne fordel ved ansattes bruk av firmabil. 
</t>
    </r>
    <r>
      <rPr>
        <b/>
        <sz val="9"/>
        <color theme="1"/>
        <rFont val="Trebuchet MS"/>
        <family val="2"/>
      </rPr>
      <t>Individuell verdsettelse</t>
    </r>
    <r>
      <rPr>
        <sz val="9"/>
        <color theme="1"/>
        <rFont val="Trebuchet MS"/>
        <family val="2"/>
      </rPr>
      <t xml:space="preserve">: For yrkesbiler (se over) kan man innberette antall kjørte km privat a kr 3.40. For å benytte individuell verdsettelse er det vilkår at kjøringen dokumenteres med elektronisk kjørebok, eksempelvis basert på GPS-sporing. 
</t>
    </r>
    <r>
      <rPr>
        <b/>
        <sz val="9"/>
        <color theme="1"/>
        <rFont val="Trebuchet MS"/>
        <family val="2"/>
      </rPr>
      <t>Sporadisk bruk:</t>
    </r>
    <r>
      <rPr>
        <sz val="9"/>
        <color theme="1"/>
        <rFont val="Trebuchet MS"/>
        <family val="2"/>
      </rPr>
      <t xml:space="preserve"> Fra og med inntektsåret 2016 er det innført en kvantitativ størrelse for hva som skal anses som sporadisk bruk. Etter disse regelene vil faktisk bruk inntil 10 kalenderdager og en maksimal kjørelengde på 1000 km anses som sproadisk bruk og ikke utløse noen fordelsbeskatning.</t>
    </r>
  </si>
  <si>
    <r>
      <rPr>
        <b/>
        <u/>
        <sz val="9"/>
        <color theme="1"/>
        <rFont val="Trebuchet MS"/>
        <family val="2"/>
      </rPr>
      <t>Informasjon knyttet til input i kalkulatoren:</t>
    </r>
    <r>
      <rPr>
        <sz val="9"/>
        <color theme="1"/>
        <rFont val="Trebuchet MS"/>
        <family val="2"/>
      </rPr>
      <t xml:space="preserve">
Ansattes fordel ved privat bruk av arbeidsgivers bil skal skattlegges etter standardregler når den ansatte faktisk har brukt bilen til privatkjøring i løpet av året. Beregningsgrunnlaget for fordelen fastsettes med utgangspunkt i listeprisen som ny inkludert verdien av ekstrautstyr.
</t>
    </r>
    <r>
      <rPr>
        <b/>
        <sz val="9"/>
        <color theme="1"/>
        <rFont val="Trebuchet MS"/>
        <family val="2"/>
      </rPr>
      <t>Listepris:</t>
    </r>
    <r>
      <rPr>
        <sz val="9"/>
        <color theme="1"/>
        <rFont val="Trebuchet MS"/>
        <family val="2"/>
      </rPr>
      <t xml:space="preserve"> Ved beregning av den private fordelen benyttes bilimportørenes veiledende listepriser på 
nye personbiler, varebiler og minibusser på tidspunktet for første gangs registrering. Listepriser finner dere her: 
</t>
    </r>
    <r>
      <rPr>
        <b/>
        <sz val="9"/>
        <color theme="1"/>
        <rFont val="Trebuchet MS"/>
        <family val="2"/>
      </rPr>
      <t>Førstegangsregistrering:</t>
    </r>
    <r>
      <rPr>
        <sz val="9"/>
        <color theme="1"/>
        <rFont val="Trebuchet MS"/>
        <family val="2"/>
      </rPr>
      <t xml:space="preserve"> Bør dokumenteres med vognkort som inneholder dato for førstegangsregistrering.
</t>
    </r>
    <r>
      <rPr>
        <b/>
        <sz val="9"/>
        <color theme="1"/>
        <rFont val="Trebuchet MS"/>
        <family val="2"/>
      </rPr>
      <t xml:space="preserve">Disposisjon: </t>
    </r>
    <r>
      <rPr>
        <sz val="9"/>
        <color theme="1"/>
        <rFont val="Trebuchet MS"/>
        <family val="2"/>
      </rPr>
      <t xml:space="preserve">Del av måned regnes som hel måned. Bil disponert f.eks fra 28.10 til 31.12 fordelsbeskattes for 3 mnd (okt, nov og des), mens bil disponert f.eks fra 01.01. til 03.05. fordelsbeskattes for 5 mnd (jan t.o.m. mai). Brukshindringer som ferie, tjenestereiser, verkstedbesøk, sykdom skal ikke redusere den skattepliktige fordelen. Skiftes den bil som brukes privat i løpet av året med en bil med en annen listepris, skal fordelsfastsettelsen fordeles mellom bilene etter hele kalendermåneder.
</t>
    </r>
    <r>
      <rPr>
        <b/>
        <sz val="9"/>
        <color theme="1"/>
        <rFont val="Trebuchet MS"/>
        <family val="2"/>
      </rPr>
      <t>El-bil:</t>
    </r>
    <r>
      <rPr>
        <sz val="9"/>
        <color theme="1"/>
        <rFont val="Trebuchet MS"/>
        <family val="2"/>
      </rPr>
      <t xml:space="preserve"> Gjelder biler som kun drives av elektrisk kraft. Hybrider eller andre kjøretøy som ikke er registrert som EL-bil er derfor ikke omfattet av reglene. Fra og med 2018 er beregningsgrunnlaget av listepris endret til 60 % fra 50 %. For El-biler eldre enn 3 år per 01.01 i inntektsåret er beregningssatsen satt til 45 % av listepris. 
</t>
    </r>
    <r>
      <rPr>
        <b/>
        <sz val="9"/>
        <color theme="1"/>
        <rFont val="Trebuchet MS"/>
        <family val="2"/>
      </rPr>
      <t>Yrkeskjøring:</t>
    </r>
    <r>
      <rPr>
        <sz val="9"/>
        <color theme="1"/>
        <rFont val="Trebuchet MS"/>
        <family val="2"/>
      </rPr>
      <t xml:space="preserve"> Som privatkjøring regnes all kjøring som ikke anses som yrkeskjøring, herunder kjøring mellom hjem og fast arbeidssted (arbeidsreise) og besøksreise til hjemmet. Yrkeskjøring over 40 000 km må dokumenteres med elektronisk kjørebok og da skal beregningsgrunnlaget være 75 % av listepris. I tillegg hvis bil er eldre enn tre år (fom., 01.01) skal listepris reduseres med ytterligere 25 %. Eksempelvis bil fra 2014 med yrkeskjøring på 50 000 km vil da få følgende formel: (Listepris * 0,75 * 0,75). 
</t>
    </r>
    <r>
      <rPr>
        <b/>
        <sz val="9"/>
        <color theme="1"/>
        <rFont val="Trebuchet MS"/>
        <family val="2"/>
      </rPr>
      <t>Varebil klasse 2:</t>
    </r>
    <r>
      <rPr>
        <sz val="9"/>
        <color theme="1"/>
        <rFont val="Trebuchet MS"/>
        <family val="2"/>
      </rPr>
      <t xml:space="preserve"> Som yrkesbiler regnes varebiler klasse 2 og lette lastebiler mindre enn 7501 kg. For denne klassen får en bunnfradrag som reduserer den skattepliktige inntekten. Listepris reduseres med 75 % (fom. 2019) ved bil eldre enn 3 år per 01.01 i relevant inntektsår eller ved yrkeskjøring over 40 000 km pr år. Bunnfradraget er maksimalt på kr 150 000.
</t>
    </r>
    <r>
      <rPr>
        <b/>
        <u/>
        <sz val="9"/>
        <color theme="1"/>
        <rFont val="Trebuchet MS"/>
        <family val="2"/>
      </rPr>
      <t>Øvrig informasjon:</t>
    </r>
    <r>
      <rPr>
        <sz val="9"/>
        <color theme="1"/>
        <rFont val="Trebuchet MS"/>
        <family val="2"/>
      </rPr>
      <t xml:space="preserve">
Kalkulatoren er basert på standardregelen for innberetning av fordel ved ansattes bruk av firmabil. Det finnes to øvrige metoder å beregne fordel ved ansattes bruk av firmabil. 
</t>
    </r>
    <r>
      <rPr>
        <b/>
        <sz val="9"/>
        <color theme="1"/>
        <rFont val="Trebuchet MS"/>
        <family val="2"/>
      </rPr>
      <t>Individuell verdsettelse</t>
    </r>
    <r>
      <rPr>
        <sz val="9"/>
        <color theme="1"/>
        <rFont val="Trebuchet MS"/>
        <family val="2"/>
      </rPr>
      <t xml:space="preserve">: For yrkesbiler (se over) kan man innberette antall kjørte km privat a kr 3.40. For å benytte individuell verdsettelse er det vilkår at kjøringen dokumenteres med elektronisk kjørebok, eksempelvis basert på GPS-sporing. 
</t>
    </r>
    <r>
      <rPr>
        <b/>
        <sz val="9"/>
        <color theme="1"/>
        <rFont val="Trebuchet MS"/>
        <family val="2"/>
      </rPr>
      <t>Sporadisk bruk:</t>
    </r>
    <r>
      <rPr>
        <sz val="9"/>
        <color theme="1"/>
        <rFont val="Trebuchet MS"/>
        <family val="2"/>
      </rPr>
      <t xml:space="preserve"> Fra og med inntektsåret 2016 er det innført en kvantitativ størrelse for hva som skal anses som sporadisk bruk. Etter disse regelene vil faktisk bruk inntil 10 kalenderdager og en maksimal kjørelengde på 1000 km anses som sproadisk bruk og ikke utløse noen fordelsbeskatning.</t>
    </r>
  </si>
  <si>
    <t>Antall måneder i 2019 bilen står til disposisjon.</t>
  </si>
  <si>
    <t>Sum inntektstillegg i 2019</t>
  </si>
  <si>
    <t>Sum inntektstillegg pr måned bilen står til disposisjon 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</si>
</sst>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5" x14ac:knownFonts="1">
    <font>
      <sz val="11"/>
      <color theme="1"/>
      <name val="Calibri"/>
      <family val="2"/>
      <scheme val="minor"/>
    </font>
    <font>
      <sz val="10"/>
      <color theme="1"/>
      <name val="Trebuchet MS"/>
      <family val="2"/>
    </font>
    <font>
      <sz val="11"/>
      <color theme="1"/>
      <name val="Trebuchet MS"/>
      <family val="2"/>
    </font>
    <font>
      <b/>
      <sz val="18"/>
      <color theme="0"/>
      <name val="Trebuchet MS"/>
      <family val="2"/>
    </font>
    <font>
      <sz val="10"/>
      <color theme="1"/>
      <name val="Trebuchet MS"/>
      <family val="2"/>
    </font>
    <font>
      <sz val="11"/>
      <color theme="1"/>
      <name val="Calibri"/>
      <family val="2"/>
      <scheme val="minor"/>
    </font>
    <font>
      <sz val="11"/>
      <color theme="4" tint="0.79998168889431442"/>
      <name val="Trebuchet MS"/>
      <family val="2"/>
    </font>
    <font>
      <sz val="11"/>
      <color theme="0"/>
      <name val="Trebuchet MS"/>
      <family val="2"/>
    </font>
    <font>
      <sz val="9"/>
      <color theme="1"/>
      <name val="Trebuchet MS"/>
      <family val="2"/>
    </font>
    <font>
      <b/>
      <sz val="9"/>
      <color theme="1"/>
      <name val="Trebuchet MS"/>
      <family val="2"/>
    </font>
    <font>
      <b/>
      <sz val="11"/>
      <color theme="0"/>
      <name val="Trebuchet MS"/>
      <family val="2"/>
    </font>
    <font>
      <sz val="8"/>
      <color rgb="FF000000"/>
      <name val="Segoe UI"/>
      <family val="2"/>
    </font>
    <font>
      <b/>
      <sz val="11"/>
      <color theme="1"/>
      <name val="Trebuchet MS"/>
      <family val="2"/>
    </font>
    <font>
      <b/>
      <sz val="9"/>
      <color indexed="81"/>
      <name val="Tahoma"/>
      <family val="2"/>
    </font>
    <font>
      <b/>
      <u/>
      <sz val="9"/>
      <color theme="1"/>
      <name val="Trebuchet MS"/>
      <family val="2"/>
    </font>
  </fonts>
  <fills count="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164" fontId="5" fillId="0" borderId="0" applyFont="0" applyFill="0" applyBorder="0" applyAlignment="0" applyProtection="0"/>
  </cellStyleXfs>
  <cellXfs count="37">
    <xf numFmtId="0" fontId="0" fillId="0" borderId="0" xfId="0"/>
    <xf numFmtId="0" fontId="2" fillId="0" borderId="0" xfId="0" applyFont="1"/>
    <xf numFmtId="0" fontId="2" fillId="3" borderId="0" xfId="0" applyFont="1" applyFill="1" applyBorder="1"/>
    <xf numFmtId="0" fontId="2" fillId="2" borderId="2" xfId="0" applyFont="1" applyFill="1" applyBorder="1"/>
    <xf numFmtId="0" fontId="2" fillId="2" borderId="4" xfId="0" applyFont="1" applyFill="1" applyBorder="1"/>
    <xf numFmtId="0" fontId="2" fillId="3" borderId="5" xfId="0" applyFont="1" applyFill="1" applyBorder="1"/>
    <xf numFmtId="0" fontId="2" fillId="3" borderId="6" xfId="0" applyFont="1" applyFill="1" applyBorder="1"/>
    <xf numFmtId="165" fontId="2" fillId="3" borderId="0" xfId="1" applyNumberFormat="1"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10" fillId="2" borderId="3" xfId="0" applyFont="1" applyFill="1" applyBorder="1"/>
    <xf numFmtId="0" fontId="4" fillId="3" borderId="0" xfId="0" applyFont="1" applyFill="1" applyBorder="1" applyAlignment="1">
      <alignment vertical="top"/>
    </xf>
    <xf numFmtId="0" fontId="2" fillId="2" borderId="5" xfId="0" applyFont="1" applyFill="1" applyBorder="1"/>
    <xf numFmtId="0" fontId="8" fillId="2" borderId="0" xfId="0" applyFont="1" applyFill="1" applyBorder="1"/>
    <xf numFmtId="0" fontId="2" fillId="2" borderId="6" xfId="0" applyFont="1" applyFill="1" applyBorder="1"/>
    <xf numFmtId="165" fontId="2" fillId="3" borderId="0" xfId="1" applyNumberFormat="1" applyFont="1" applyFill="1" applyBorder="1" applyAlignment="1">
      <alignment horizontal="center"/>
    </xf>
    <xf numFmtId="0" fontId="12" fillId="3" borderId="0" xfId="0" applyFont="1" applyFill="1" applyBorder="1"/>
    <xf numFmtId="165" fontId="2" fillId="3" borderId="0" xfId="0" applyNumberFormat="1" applyFont="1" applyFill="1" applyBorder="1"/>
    <xf numFmtId="164" fontId="2" fillId="3" borderId="0" xfId="0" applyNumberFormat="1" applyFont="1" applyFill="1" applyBorder="1"/>
    <xf numFmtId="165" fontId="2" fillId="5" borderId="10" xfId="1" applyNumberFormat="1" applyFont="1" applyFill="1" applyBorder="1"/>
    <xf numFmtId="165" fontId="2" fillId="5" borderId="10" xfId="1" applyNumberFormat="1" applyFont="1" applyFill="1" applyBorder="1" applyAlignment="1">
      <alignment horizontal="center"/>
    </xf>
    <xf numFmtId="0" fontId="8" fillId="3" borderId="6" xfId="0" applyFont="1" applyFill="1" applyBorder="1" applyAlignment="1">
      <alignment vertical="center" wrapText="1"/>
    </xf>
    <xf numFmtId="165" fontId="2" fillId="4" borderId="1" xfId="1" applyNumberFormat="1" applyFont="1" applyFill="1" applyBorder="1" applyProtection="1">
      <protection locked="0"/>
    </xf>
    <xf numFmtId="165" fontId="2" fillId="4" borderId="11" xfId="1" applyNumberFormat="1" applyFont="1" applyFill="1" applyBorder="1" applyProtection="1">
      <protection locked="0"/>
    </xf>
    <xf numFmtId="0" fontId="2" fillId="4" borderId="1" xfId="0" applyFont="1" applyFill="1" applyBorder="1" applyProtection="1">
      <protection locked="0"/>
    </xf>
    <xf numFmtId="0" fontId="2" fillId="4" borderId="1" xfId="0" applyFont="1" applyFill="1" applyBorder="1" applyAlignment="1" applyProtection="1">
      <alignment vertical="center"/>
      <protection locked="0"/>
    </xf>
    <xf numFmtId="0" fontId="6" fillId="3" borderId="0" xfId="0" applyFont="1" applyFill="1" applyBorder="1" applyProtection="1">
      <protection locked="0"/>
    </xf>
    <xf numFmtId="0" fontId="1" fillId="3" borderId="0" xfId="0" applyFont="1" applyFill="1" applyBorder="1" applyAlignment="1">
      <alignment vertical="top"/>
    </xf>
    <xf numFmtId="0" fontId="2" fillId="3" borderId="0" xfId="0" applyFont="1" applyFill="1" applyBorder="1" applyAlignment="1">
      <alignment horizontal="left" wrapText="1"/>
    </xf>
    <xf numFmtId="0" fontId="10" fillId="2" borderId="3" xfId="0" applyFont="1" applyFill="1" applyBorder="1" applyAlignment="1">
      <alignment horizontal="left"/>
    </xf>
    <xf numFmtId="0" fontId="3" fillId="2" borderId="0" xfId="0" applyFont="1" applyFill="1" applyAlignment="1">
      <alignment horizontal="center" vertical="center" wrapText="1"/>
    </xf>
    <xf numFmtId="0" fontId="8" fillId="3" borderId="0" xfId="0" applyFont="1" applyFill="1" applyBorder="1" applyAlignment="1">
      <alignment horizontal="left" vertical="top" wrapText="1"/>
    </xf>
    <xf numFmtId="0" fontId="8" fillId="3" borderId="8" xfId="0" applyFont="1" applyFill="1" applyBorder="1" applyAlignment="1">
      <alignment horizontal="lef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I$30"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I$24"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I$24"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checked="Checked" firstButton="1" fmlaLink="$I$30"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bdo.no/bilbransjen/" TargetMode="External"/><Relationship Id="rId1" Type="http://schemas.openxmlformats.org/officeDocument/2006/relationships/hyperlink" Target="https://www.skatteetaten.no/satser/bilpriser-listepris-som-ny/"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bdo.no/bilbransjen/" TargetMode="External"/><Relationship Id="rId1" Type="http://schemas.openxmlformats.org/officeDocument/2006/relationships/hyperlink" Target="https://www.skatteetaten.no/satser/bilpriser-listepris-som-ny/"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866775</xdr:colOff>
          <xdr:row>29</xdr:row>
          <xdr:rowOff>0</xdr:rowOff>
        </xdr:from>
        <xdr:to>
          <xdr:col>9</xdr:col>
          <xdr:colOff>0</xdr:colOff>
          <xdr:row>29</xdr:row>
          <xdr:rowOff>209550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1285875</xdr:colOff>
          <xdr:row>29</xdr:row>
          <xdr:rowOff>0</xdr:rowOff>
        </xdr:from>
        <xdr:to>
          <xdr:col>12</xdr:col>
          <xdr:colOff>161925</xdr:colOff>
          <xdr:row>29</xdr:row>
          <xdr:rowOff>209550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NEI</a:t>
              </a:r>
            </a:p>
          </xdr:txBody>
        </xdr:sp>
        <xdr:clientData fLocksWithSheet="0"/>
      </xdr:twoCellAnchor>
    </mc:Choice>
    <mc:Fallback/>
  </mc:AlternateContent>
  <xdr:twoCellAnchor>
    <xdr:from>
      <xdr:col>20</xdr:col>
      <xdr:colOff>65553</xdr:colOff>
      <xdr:row>10</xdr:row>
      <xdr:rowOff>122704</xdr:rowOff>
    </xdr:from>
    <xdr:to>
      <xdr:col>20</xdr:col>
      <xdr:colOff>1084728</xdr:colOff>
      <xdr:row>12</xdr:row>
      <xdr:rowOff>152960</xdr:rowOff>
    </xdr:to>
    <xdr:sp macro="" textlink="">
      <xdr:nvSpPr>
        <xdr:cNvPr id="4" name="Rektangel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2943353" y="2227729"/>
          <a:ext cx="1019175" cy="449356"/>
        </a:xfrm>
        <a:prstGeom prst="rect">
          <a:avLst/>
        </a:prstGeom>
        <a:solidFill>
          <a:schemeClr val="accent5">
            <a:lumMod val="40000"/>
            <a:lumOff val="60000"/>
          </a:schemeClr>
        </a:solidFill>
        <a:ln>
          <a:solidFill>
            <a:schemeClr val="bg1"/>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ctr"/>
          <a:r>
            <a:rPr lang="nb-NO" sz="1100" b="1"/>
            <a:t>Trykk</a:t>
          </a:r>
          <a:r>
            <a:rPr lang="nb-NO" sz="1100" b="1" baseline="0"/>
            <a:t> her for listepriser</a:t>
          </a:r>
          <a:endParaRPr lang="nb-NO" sz="1100" b="1"/>
        </a:p>
      </xdr:txBody>
    </xdr:sp>
    <xdr:clientData/>
  </xdr:twoCellAnchor>
  <mc:AlternateContent xmlns:mc="http://schemas.openxmlformats.org/markup-compatibility/2006">
    <mc:Choice xmlns:a14="http://schemas.microsoft.com/office/drawing/2010/main" Requires="a14">
      <xdr:twoCellAnchor editAs="oneCell">
        <xdr:from>
          <xdr:col>8</xdr:col>
          <xdr:colOff>676275</xdr:colOff>
          <xdr:row>22</xdr:row>
          <xdr:rowOff>152400</xdr:rowOff>
        </xdr:from>
        <xdr:to>
          <xdr:col>8</xdr:col>
          <xdr:colOff>1924050</xdr:colOff>
          <xdr:row>24</xdr:row>
          <xdr:rowOff>57150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28</xdr:row>
          <xdr:rowOff>152400</xdr:rowOff>
        </xdr:from>
        <xdr:to>
          <xdr:col>8</xdr:col>
          <xdr:colOff>1924050</xdr:colOff>
          <xdr:row>30</xdr:row>
          <xdr:rowOff>57150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23</xdr:row>
          <xdr:rowOff>9525</xdr:rowOff>
        </xdr:from>
        <xdr:to>
          <xdr:col>8</xdr:col>
          <xdr:colOff>1333500</xdr:colOff>
          <xdr:row>24</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1304925</xdr:colOff>
          <xdr:row>23</xdr:row>
          <xdr:rowOff>9525</xdr:rowOff>
        </xdr:from>
        <xdr:to>
          <xdr:col>8</xdr:col>
          <xdr:colOff>1771650</xdr:colOff>
          <xdr:row>23</xdr:row>
          <xdr:rowOff>209550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xdr:twoCellAnchor editAs="oneCell">
    <xdr:from>
      <xdr:col>1</xdr:col>
      <xdr:colOff>95249</xdr:colOff>
      <xdr:row>1</xdr:row>
      <xdr:rowOff>47625</xdr:rowOff>
    </xdr:from>
    <xdr:to>
      <xdr:col>7</xdr:col>
      <xdr:colOff>313867</xdr:colOff>
      <xdr:row>3</xdr:row>
      <xdr:rowOff>561975</xdr:rowOff>
    </xdr:to>
    <xdr:pic>
      <xdr:nvPicPr>
        <xdr:cNvPr id="11" name="Picture 11">
          <a:hlinkClick xmlns:r="http://schemas.openxmlformats.org/officeDocument/2006/relationships" r:id="rId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514349" y="133350"/>
          <a:ext cx="3704768"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866775</xdr:colOff>
          <xdr:row>29</xdr:row>
          <xdr:rowOff>0</xdr:rowOff>
        </xdr:from>
        <xdr:to>
          <xdr:col>9</xdr:col>
          <xdr:colOff>0</xdr:colOff>
          <xdr:row>30</xdr:row>
          <xdr:rowOff>28575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1285875</xdr:colOff>
          <xdr:row>29</xdr:row>
          <xdr:rowOff>0</xdr:rowOff>
        </xdr:from>
        <xdr:to>
          <xdr:col>12</xdr:col>
          <xdr:colOff>161925</xdr:colOff>
          <xdr:row>30</xdr:row>
          <xdr:rowOff>28575</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NEI</a:t>
              </a:r>
            </a:p>
          </xdr:txBody>
        </xdr:sp>
        <xdr:clientData fLocksWithSheet="0"/>
      </xdr:twoCellAnchor>
    </mc:Choice>
    <mc:Fallback/>
  </mc:AlternateContent>
  <xdr:twoCellAnchor>
    <xdr:from>
      <xdr:col>19</xdr:col>
      <xdr:colOff>360828</xdr:colOff>
      <xdr:row>12</xdr:row>
      <xdr:rowOff>17929</xdr:rowOff>
    </xdr:from>
    <xdr:to>
      <xdr:col>20</xdr:col>
      <xdr:colOff>618003</xdr:colOff>
      <xdr:row>14</xdr:row>
      <xdr:rowOff>29135</xdr:rowOff>
    </xdr:to>
    <xdr:sp macro="" textlink="">
      <xdr:nvSpPr>
        <xdr:cNvPr id="4" name="Rektangel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476628" y="2542054"/>
          <a:ext cx="1019175" cy="449356"/>
        </a:xfrm>
        <a:prstGeom prst="rect">
          <a:avLst/>
        </a:prstGeom>
        <a:solidFill>
          <a:schemeClr val="bg1">
            <a:lumMod val="50000"/>
          </a:schemeClr>
        </a:solidFill>
        <a:ln>
          <a:solidFill>
            <a:schemeClr val="bg1"/>
          </a:solidFill>
        </a:ln>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ctr"/>
          <a:r>
            <a:rPr lang="nb-NO" sz="1100" b="1"/>
            <a:t>Finn listepris</a:t>
          </a:r>
          <a:r>
            <a:rPr lang="nb-NO" sz="1100" b="1" baseline="0"/>
            <a:t> her. </a:t>
          </a:r>
          <a:endParaRPr lang="nb-NO" sz="1100" b="1"/>
        </a:p>
      </xdr:txBody>
    </xdr:sp>
    <xdr:clientData/>
  </xdr:twoCellAnchor>
  <mc:AlternateContent xmlns:mc="http://schemas.openxmlformats.org/markup-compatibility/2006">
    <mc:Choice xmlns:a14="http://schemas.microsoft.com/office/drawing/2010/main" Requires="a14">
      <xdr:twoCellAnchor editAs="oneCell">
        <xdr:from>
          <xdr:col>8</xdr:col>
          <xdr:colOff>676275</xdr:colOff>
          <xdr:row>22</xdr:row>
          <xdr:rowOff>152400</xdr:rowOff>
        </xdr:from>
        <xdr:to>
          <xdr:col>8</xdr:col>
          <xdr:colOff>1924050</xdr:colOff>
          <xdr:row>24</xdr:row>
          <xdr:rowOff>114300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28</xdr:row>
          <xdr:rowOff>152400</xdr:rowOff>
        </xdr:from>
        <xdr:to>
          <xdr:col>8</xdr:col>
          <xdr:colOff>1924050</xdr:colOff>
          <xdr:row>30</xdr:row>
          <xdr:rowOff>133350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23</xdr:row>
          <xdr:rowOff>9525</xdr:rowOff>
        </xdr:from>
        <xdr:to>
          <xdr:col>8</xdr:col>
          <xdr:colOff>1333500</xdr:colOff>
          <xdr:row>24</xdr:row>
          <xdr:rowOff>38100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1304925</xdr:colOff>
          <xdr:row>23</xdr:row>
          <xdr:rowOff>9525</xdr:rowOff>
        </xdr:from>
        <xdr:to>
          <xdr:col>8</xdr:col>
          <xdr:colOff>1771650</xdr:colOff>
          <xdr:row>24</xdr:row>
          <xdr:rowOff>28575</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NEI</a:t>
              </a:r>
            </a:p>
          </xdr:txBody>
        </xdr:sp>
        <xdr:clientData/>
      </xdr:twoCellAnchor>
    </mc:Choice>
    <mc:Fallback/>
  </mc:AlternateContent>
  <xdr:twoCellAnchor editAs="oneCell">
    <xdr:from>
      <xdr:col>1</xdr:col>
      <xdr:colOff>95249</xdr:colOff>
      <xdr:row>1</xdr:row>
      <xdr:rowOff>47625</xdr:rowOff>
    </xdr:from>
    <xdr:to>
      <xdr:col>7</xdr:col>
      <xdr:colOff>313867</xdr:colOff>
      <xdr:row>3</xdr:row>
      <xdr:rowOff>561975</xdr:rowOff>
    </xdr:to>
    <xdr:pic>
      <xdr:nvPicPr>
        <xdr:cNvPr id="9" name="Picture 11">
          <a:hlinkClick xmlns:r="http://schemas.openxmlformats.org/officeDocument/2006/relationships" r:id="rId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514349" y="133350"/>
          <a:ext cx="3704768"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alkulator%20fordel%20fri%20bil_BDO%20oppdatert%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2"/>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B1:V50"/>
  <sheetViews>
    <sheetView showGridLines="0" showRowColHeaders="0" tabSelected="1" zoomScaleNormal="100" workbookViewId="0">
      <selection activeCell="M8" sqref="M8:U43"/>
    </sheetView>
  </sheetViews>
  <sheetFormatPr baseColWidth="10" defaultRowHeight="16.5" x14ac:dyDescent="0.3"/>
  <cols>
    <col min="1" max="1" width="6.28515625" style="1" customWidth="1"/>
    <col min="2" max="2" width="1.42578125" style="1" customWidth="1"/>
    <col min="3" max="6" width="11.42578125" style="1"/>
    <col min="7" max="7" width="5.140625" style="1" customWidth="1"/>
    <col min="8" max="8" width="9.140625" style="1" customWidth="1"/>
    <col min="9" max="9" width="30.140625" style="1" customWidth="1"/>
    <col min="10" max="10" width="1.42578125" style="1" customWidth="1"/>
    <col min="11" max="11" width="1" style="1" customWidth="1"/>
    <col min="12" max="12" width="1.42578125" style="1" customWidth="1"/>
    <col min="13" max="20" width="11.42578125" style="1"/>
    <col min="21" max="21" width="28.7109375" style="1" customWidth="1"/>
    <col min="22" max="22" width="1.140625" style="1" customWidth="1"/>
    <col min="23" max="16384" width="11.42578125" style="1"/>
  </cols>
  <sheetData>
    <row r="1" spans="2:22" ht="6.75" customHeight="1" x14ac:dyDescent="0.3"/>
    <row r="2" spans="2:22" ht="16.5" customHeight="1" x14ac:dyDescent="0.3">
      <c r="B2" s="34" t="s">
        <v>14</v>
      </c>
      <c r="C2" s="34"/>
      <c r="D2" s="34"/>
      <c r="E2" s="34"/>
      <c r="F2" s="34"/>
      <c r="G2" s="34"/>
      <c r="H2" s="34"/>
      <c r="I2" s="34"/>
      <c r="J2" s="34"/>
      <c r="K2" s="34"/>
      <c r="L2" s="34"/>
      <c r="M2" s="34"/>
      <c r="N2" s="34"/>
      <c r="O2" s="34"/>
      <c r="P2" s="34"/>
      <c r="Q2" s="34"/>
      <c r="R2" s="34"/>
      <c r="S2" s="34"/>
      <c r="T2" s="34"/>
      <c r="U2" s="34"/>
      <c r="V2" s="34"/>
    </row>
    <row r="3" spans="2:22" ht="16.5" customHeight="1" x14ac:dyDescent="0.3">
      <c r="B3" s="34"/>
      <c r="C3" s="34"/>
      <c r="D3" s="34"/>
      <c r="E3" s="34"/>
      <c r="F3" s="34"/>
      <c r="G3" s="34"/>
      <c r="H3" s="34"/>
      <c r="I3" s="34"/>
      <c r="J3" s="34"/>
      <c r="K3" s="34"/>
      <c r="L3" s="34"/>
      <c r="M3" s="34"/>
      <c r="N3" s="34"/>
      <c r="O3" s="34"/>
      <c r="P3" s="34"/>
      <c r="Q3" s="34"/>
      <c r="R3" s="34"/>
      <c r="S3" s="34"/>
      <c r="T3" s="34"/>
      <c r="U3" s="34"/>
      <c r="V3" s="34"/>
    </row>
    <row r="4" spans="2:22" ht="45.75" customHeight="1" x14ac:dyDescent="0.3">
      <c r="B4" s="34"/>
      <c r="C4" s="34"/>
      <c r="D4" s="34"/>
      <c r="E4" s="34"/>
      <c r="F4" s="34"/>
      <c r="G4" s="34"/>
      <c r="H4" s="34"/>
      <c r="I4" s="34"/>
      <c r="J4" s="34"/>
      <c r="K4" s="34"/>
      <c r="L4" s="34"/>
      <c r="M4" s="34"/>
      <c r="N4" s="34"/>
      <c r="O4" s="34"/>
      <c r="P4" s="34"/>
      <c r="Q4" s="34"/>
      <c r="R4" s="34"/>
      <c r="S4" s="34"/>
      <c r="T4" s="34"/>
      <c r="U4" s="34"/>
      <c r="V4" s="34"/>
    </row>
    <row r="5" spans="2:22" ht="4.5" customHeight="1" x14ac:dyDescent="0.3"/>
    <row r="6" spans="2:22" x14ac:dyDescent="0.3">
      <c r="B6" s="3"/>
      <c r="C6" s="33" t="s">
        <v>8</v>
      </c>
      <c r="D6" s="33"/>
      <c r="E6" s="33"/>
      <c r="F6" s="33"/>
      <c r="G6" s="33"/>
      <c r="H6" s="33"/>
      <c r="I6" s="33"/>
      <c r="J6" s="4"/>
      <c r="L6" s="11"/>
      <c r="M6" s="14" t="s">
        <v>9</v>
      </c>
      <c r="N6" s="12"/>
      <c r="O6" s="12"/>
      <c r="P6" s="12"/>
      <c r="Q6" s="12"/>
      <c r="R6" s="12"/>
      <c r="S6" s="12"/>
      <c r="T6" s="12"/>
      <c r="U6" s="12"/>
      <c r="V6" s="13"/>
    </row>
    <row r="7" spans="2:22" ht="7.5" customHeight="1" x14ac:dyDescent="0.3">
      <c r="B7" s="5"/>
      <c r="C7" s="2"/>
      <c r="D7" s="2"/>
      <c r="E7" s="2"/>
      <c r="F7" s="2"/>
      <c r="G7" s="2"/>
      <c r="H7" s="2"/>
      <c r="I7" s="2"/>
      <c r="J7" s="6"/>
      <c r="L7" s="5"/>
      <c r="M7" s="2"/>
      <c r="N7" s="2"/>
      <c r="O7" s="2"/>
      <c r="P7" s="2"/>
      <c r="Q7" s="2"/>
      <c r="R7" s="2"/>
      <c r="S7" s="2"/>
      <c r="T7" s="2"/>
      <c r="U7" s="2"/>
      <c r="V7" s="6"/>
    </row>
    <row r="8" spans="2:22" ht="17.25" customHeight="1" x14ac:dyDescent="0.3">
      <c r="B8" s="5"/>
      <c r="C8" s="15" t="s">
        <v>10</v>
      </c>
      <c r="D8" s="15"/>
      <c r="E8" s="15"/>
      <c r="F8" s="15"/>
      <c r="G8" s="15"/>
      <c r="H8" s="15"/>
      <c r="I8" s="15"/>
      <c r="J8" s="6"/>
      <c r="L8" s="5"/>
      <c r="M8" s="35" t="s">
        <v>22</v>
      </c>
      <c r="N8" s="35"/>
      <c r="O8" s="35"/>
      <c r="P8" s="35"/>
      <c r="Q8" s="35"/>
      <c r="R8" s="35"/>
      <c r="S8" s="35"/>
      <c r="T8" s="35"/>
      <c r="U8" s="35"/>
      <c r="V8" s="6"/>
    </row>
    <row r="9" spans="2:22" ht="17.25" customHeight="1" x14ac:dyDescent="0.3">
      <c r="B9" s="5"/>
      <c r="C9" s="15"/>
      <c r="D9" s="15"/>
      <c r="E9" s="15"/>
      <c r="F9" s="15"/>
      <c r="G9" s="15"/>
      <c r="H9" s="15"/>
      <c r="I9" s="15"/>
      <c r="J9" s="6"/>
      <c r="L9" s="5"/>
      <c r="M9" s="35"/>
      <c r="N9" s="35"/>
      <c r="O9" s="35"/>
      <c r="P9" s="35"/>
      <c r="Q9" s="35"/>
      <c r="R9" s="35"/>
      <c r="S9" s="35"/>
      <c r="T9" s="35"/>
      <c r="U9" s="35"/>
      <c r="V9" s="6"/>
    </row>
    <row r="10" spans="2:22" ht="17.25" customHeight="1" x14ac:dyDescent="0.3">
      <c r="B10" s="5"/>
      <c r="C10" s="15"/>
      <c r="D10" s="15"/>
      <c r="E10" s="15"/>
      <c r="F10" s="15"/>
      <c r="G10" s="15"/>
      <c r="H10" s="15"/>
      <c r="I10" s="15"/>
      <c r="J10" s="6"/>
      <c r="L10" s="5"/>
      <c r="M10" s="35"/>
      <c r="N10" s="35"/>
      <c r="O10" s="35"/>
      <c r="P10" s="35"/>
      <c r="Q10" s="35"/>
      <c r="R10" s="35"/>
      <c r="S10" s="35"/>
      <c r="T10" s="35"/>
      <c r="U10" s="35"/>
      <c r="V10" s="6"/>
    </row>
    <row r="11" spans="2:22" x14ac:dyDescent="0.3">
      <c r="B11" s="5"/>
      <c r="C11" s="2"/>
      <c r="D11" s="2"/>
      <c r="E11" s="2"/>
      <c r="F11" s="2"/>
      <c r="G11" s="2"/>
      <c r="H11" s="2"/>
      <c r="I11" s="2"/>
      <c r="J11" s="6"/>
      <c r="L11" s="5"/>
      <c r="M11" s="35"/>
      <c r="N11" s="35"/>
      <c r="O11" s="35"/>
      <c r="P11" s="35"/>
      <c r="Q11" s="35"/>
      <c r="R11" s="35"/>
      <c r="S11" s="35"/>
      <c r="T11" s="35"/>
      <c r="U11" s="35"/>
      <c r="V11" s="6"/>
    </row>
    <row r="12" spans="2:22" ht="16.5" customHeight="1" x14ac:dyDescent="0.3">
      <c r="B12" s="5"/>
      <c r="C12" s="2" t="s">
        <v>0</v>
      </c>
      <c r="D12" s="2"/>
      <c r="E12" s="2"/>
      <c r="F12" s="2"/>
      <c r="G12" s="2"/>
      <c r="H12" s="2"/>
      <c r="I12" s="26">
        <v>500000</v>
      </c>
      <c r="J12" s="6"/>
      <c r="L12" s="5"/>
      <c r="M12" s="35"/>
      <c r="N12" s="35"/>
      <c r="O12" s="35"/>
      <c r="P12" s="35"/>
      <c r="Q12" s="35"/>
      <c r="R12" s="35"/>
      <c r="S12" s="35"/>
      <c r="T12" s="35"/>
      <c r="U12" s="35"/>
      <c r="V12" s="6"/>
    </row>
    <row r="13" spans="2:22" ht="17.25" thickBot="1" x14ac:dyDescent="0.35">
      <c r="B13" s="5"/>
      <c r="C13" s="2" t="s">
        <v>11</v>
      </c>
      <c r="D13" s="2"/>
      <c r="E13" s="2"/>
      <c r="F13" s="2"/>
      <c r="G13" s="2"/>
      <c r="H13" s="2"/>
      <c r="I13" s="27"/>
      <c r="J13" s="6"/>
      <c r="L13" s="5"/>
      <c r="M13" s="35"/>
      <c r="N13" s="35"/>
      <c r="O13" s="35"/>
      <c r="P13" s="35"/>
      <c r="Q13" s="35"/>
      <c r="R13" s="35"/>
      <c r="S13" s="35"/>
      <c r="T13" s="35"/>
      <c r="U13" s="35"/>
      <c r="V13" s="6"/>
    </row>
    <row r="14" spans="2:22" ht="17.25" thickBot="1" x14ac:dyDescent="0.35">
      <c r="B14" s="5"/>
      <c r="C14" s="20" t="s">
        <v>15</v>
      </c>
      <c r="D14" s="2"/>
      <c r="E14" s="2"/>
      <c r="F14" s="2"/>
      <c r="G14" s="2"/>
      <c r="H14" s="2"/>
      <c r="I14" s="23">
        <f>+SUM(I12:I13)</f>
        <v>500000</v>
      </c>
      <c r="J14" s="6"/>
      <c r="L14" s="5"/>
      <c r="M14" s="35"/>
      <c r="N14" s="35"/>
      <c r="O14" s="35"/>
      <c r="P14" s="35"/>
      <c r="Q14" s="35"/>
      <c r="R14" s="35"/>
      <c r="S14" s="35"/>
      <c r="T14" s="35"/>
      <c r="U14" s="35"/>
      <c r="V14" s="6"/>
    </row>
    <row r="15" spans="2:22" x14ac:dyDescent="0.3">
      <c r="B15" s="5"/>
      <c r="C15" s="2"/>
      <c r="D15" s="2"/>
      <c r="E15" s="2"/>
      <c r="F15" s="2"/>
      <c r="G15" s="2"/>
      <c r="H15" s="2"/>
      <c r="I15" s="2"/>
      <c r="J15" s="6"/>
      <c r="L15" s="5"/>
      <c r="M15" s="35"/>
      <c r="N15" s="35"/>
      <c r="O15" s="35"/>
      <c r="P15" s="35"/>
      <c r="Q15" s="35"/>
      <c r="R15" s="35"/>
      <c r="S15" s="35"/>
      <c r="T15" s="35"/>
      <c r="U15" s="35"/>
      <c r="V15" s="6"/>
    </row>
    <row r="16" spans="2:22" ht="17.25" customHeight="1" x14ac:dyDescent="0.3">
      <c r="B16" s="5"/>
      <c r="C16" s="2" t="s">
        <v>1</v>
      </c>
      <c r="D16" s="2"/>
      <c r="E16" s="2"/>
      <c r="F16" s="2"/>
      <c r="G16" s="2"/>
      <c r="H16" s="2"/>
      <c r="I16" s="28">
        <v>2019</v>
      </c>
      <c r="J16" s="6"/>
      <c r="L16" s="5"/>
      <c r="M16" s="35"/>
      <c r="N16" s="35"/>
      <c r="O16" s="35"/>
      <c r="P16" s="35"/>
      <c r="Q16" s="35"/>
      <c r="R16" s="35"/>
      <c r="S16" s="35"/>
      <c r="T16" s="35"/>
      <c r="U16" s="35"/>
      <c r="V16" s="6"/>
    </row>
    <row r="17" spans="2:22" ht="17.25" customHeight="1" x14ac:dyDescent="0.3">
      <c r="B17" s="5"/>
      <c r="C17" s="2"/>
      <c r="D17" s="2"/>
      <c r="E17" s="2"/>
      <c r="F17" s="2"/>
      <c r="G17" s="2"/>
      <c r="H17" s="2"/>
      <c r="I17" s="2"/>
      <c r="J17" s="6"/>
      <c r="L17" s="5"/>
      <c r="M17" s="35"/>
      <c r="N17" s="35"/>
      <c r="O17" s="35"/>
      <c r="P17" s="35"/>
      <c r="Q17" s="35"/>
      <c r="R17" s="35"/>
      <c r="S17" s="35"/>
      <c r="T17" s="35"/>
      <c r="U17" s="35"/>
      <c r="V17" s="6"/>
    </row>
    <row r="18" spans="2:22" ht="17.25" customHeight="1" x14ac:dyDescent="0.3">
      <c r="B18" s="5"/>
      <c r="C18" s="2"/>
      <c r="D18" s="2"/>
      <c r="E18" s="2"/>
      <c r="F18" s="2"/>
      <c r="G18" s="2"/>
      <c r="H18" s="2"/>
      <c r="I18" s="22"/>
      <c r="J18" s="6"/>
      <c r="L18" s="5"/>
      <c r="M18" s="35"/>
      <c r="N18" s="35"/>
      <c r="O18" s="35"/>
      <c r="P18" s="35"/>
      <c r="Q18" s="35"/>
      <c r="R18" s="35"/>
      <c r="S18" s="35"/>
      <c r="T18" s="35"/>
      <c r="U18" s="35"/>
      <c r="V18" s="6"/>
    </row>
    <row r="19" spans="2:22" ht="16.5" customHeight="1" x14ac:dyDescent="0.3">
      <c r="B19" s="5"/>
      <c r="C19" s="2"/>
      <c r="D19" s="2"/>
      <c r="E19" s="2"/>
      <c r="F19" s="2"/>
      <c r="G19" s="2"/>
      <c r="H19" s="2"/>
      <c r="I19" s="2"/>
      <c r="J19" s="6"/>
      <c r="L19" s="5"/>
      <c r="M19" s="35"/>
      <c r="N19" s="35"/>
      <c r="O19" s="35"/>
      <c r="P19" s="35"/>
      <c r="Q19" s="35"/>
      <c r="R19" s="35"/>
      <c r="S19" s="35"/>
      <c r="T19" s="35"/>
      <c r="U19" s="35"/>
      <c r="V19" s="6"/>
    </row>
    <row r="20" spans="2:22" x14ac:dyDescent="0.3">
      <c r="B20" s="5"/>
      <c r="C20" s="32" t="s">
        <v>23</v>
      </c>
      <c r="D20" s="32"/>
      <c r="E20" s="32"/>
      <c r="F20" s="32"/>
      <c r="G20" s="32"/>
      <c r="H20" s="2"/>
      <c r="I20" s="29">
        <v>12</v>
      </c>
      <c r="J20" s="6"/>
      <c r="L20" s="5"/>
      <c r="M20" s="35"/>
      <c r="N20" s="35"/>
      <c r="O20" s="35"/>
      <c r="P20" s="35"/>
      <c r="Q20" s="35"/>
      <c r="R20" s="35"/>
      <c r="S20" s="35"/>
      <c r="T20" s="35"/>
      <c r="U20" s="35"/>
      <c r="V20" s="6"/>
    </row>
    <row r="21" spans="2:22" x14ac:dyDescent="0.3">
      <c r="B21" s="5"/>
      <c r="C21" s="2"/>
      <c r="D21" s="2"/>
      <c r="E21" s="2"/>
      <c r="F21" s="2"/>
      <c r="G21" s="2"/>
      <c r="H21" s="2"/>
      <c r="I21" s="2"/>
      <c r="J21" s="6"/>
      <c r="L21" s="5"/>
      <c r="M21" s="35"/>
      <c r="N21" s="35"/>
      <c r="O21" s="35"/>
      <c r="P21" s="35"/>
      <c r="Q21" s="35"/>
      <c r="R21" s="35"/>
      <c r="S21" s="35"/>
      <c r="T21" s="35"/>
      <c r="U21" s="35"/>
      <c r="V21" s="6"/>
    </row>
    <row r="22" spans="2:22" x14ac:dyDescent="0.3">
      <c r="B22" s="5"/>
      <c r="C22" s="2"/>
      <c r="D22" s="2"/>
      <c r="E22" s="2"/>
      <c r="F22" s="2"/>
      <c r="G22" s="2"/>
      <c r="H22" s="2"/>
      <c r="I22" s="2"/>
      <c r="J22" s="6"/>
      <c r="L22" s="5"/>
      <c r="M22" s="35"/>
      <c r="N22" s="35"/>
      <c r="O22" s="35"/>
      <c r="P22" s="35"/>
      <c r="Q22" s="35"/>
      <c r="R22" s="35"/>
      <c r="S22" s="35"/>
      <c r="T22" s="35"/>
      <c r="U22" s="35"/>
      <c r="V22" s="6"/>
    </row>
    <row r="23" spans="2:22" x14ac:dyDescent="0.3">
      <c r="B23" s="5"/>
      <c r="C23" s="2"/>
      <c r="D23" s="2"/>
      <c r="E23" s="2"/>
      <c r="F23" s="2"/>
      <c r="G23" s="2"/>
      <c r="H23" s="2"/>
      <c r="I23" s="2"/>
      <c r="J23" s="6"/>
      <c r="L23" s="5"/>
      <c r="M23" s="35"/>
      <c r="N23" s="35"/>
      <c r="O23" s="35"/>
      <c r="P23" s="35"/>
      <c r="Q23" s="35"/>
      <c r="R23" s="35"/>
      <c r="S23" s="35"/>
      <c r="T23" s="35"/>
      <c r="U23" s="35"/>
      <c r="V23" s="6"/>
    </row>
    <row r="24" spans="2:22" ht="17.25" customHeight="1" x14ac:dyDescent="0.3">
      <c r="B24" s="5"/>
      <c r="C24" s="2" t="s">
        <v>13</v>
      </c>
      <c r="D24" s="2"/>
      <c r="E24" s="2"/>
      <c r="F24" s="2"/>
      <c r="G24" s="2"/>
      <c r="H24" s="2"/>
      <c r="I24" s="30">
        <v>2</v>
      </c>
      <c r="J24" s="6"/>
      <c r="L24" s="5"/>
      <c r="M24" s="35"/>
      <c r="N24" s="35"/>
      <c r="O24" s="35"/>
      <c r="P24" s="35"/>
      <c r="Q24" s="35"/>
      <c r="R24" s="35"/>
      <c r="S24" s="35"/>
      <c r="T24" s="35"/>
      <c r="U24" s="35"/>
      <c r="V24" s="6"/>
    </row>
    <row r="25" spans="2:22" ht="17.25" customHeight="1" x14ac:dyDescent="0.3">
      <c r="B25" s="5"/>
      <c r="C25" s="2"/>
      <c r="D25" s="2"/>
      <c r="E25" s="2"/>
      <c r="F25" s="2"/>
      <c r="G25" s="2"/>
      <c r="H25" s="2"/>
      <c r="I25" s="2"/>
      <c r="J25" s="6"/>
      <c r="L25" s="5"/>
      <c r="M25" s="35"/>
      <c r="N25" s="35"/>
      <c r="O25" s="35"/>
      <c r="P25" s="35"/>
      <c r="Q25" s="35"/>
      <c r="R25" s="35"/>
      <c r="S25" s="35"/>
      <c r="T25" s="35"/>
      <c r="U25" s="35"/>
      <c r="V25" s="6"/>
    </row>
    <row r="26" spans="2:22" ht="17.25" customHeight="1" x14ac:dyDescent="0.3">
      <c r="B26" s="5"/>
      <c r="C26" s="2"/>
      <c r="D26" s="2"/>
      <c r="E26" s="2"/>
      <c r="F26" s="2"/>
      <c r="G26" s="2"/>
      <c r="H26" s="2"/>
      <c r="I26" s="2"/>
      <c r="J26" s="6"/>
      <c r="L26" s="5"/>
      <c r="M26" s="35"/>
      <c r="N26" s="35"/>
      <c r="O26" s="35"/>
      <c r="P26" s="35"/>
      <c r="Q26" s="35"/>
      <c r="R26" s="35"/>
      <c r="S26" s="35"/>
      <c r="T26" s="35"/>
      <c r="U26" s="35"/>
      <c r="V26" s="6"/>
    </row>
    <row r="27" spans="2:22" ht="17.25" customHeight="1" x14ac:dyDescent="0.3">
      <c r="B27" s="5"/>
      <c r="C27" s="2" t="s">
        <v>2</v>
      </c>
      <c r="D27" s="2"/>
      <c r="E27" s="2"/>
      <c r="F27" s="2"/>
      <c r="G27" s="2"/>
      <c r="H27" s="21"/>
      <c r="I27" s="26">
        <v>30000</v>
      </c>
      <c r="J27" s="6"/>
      <c r="L27" s="5"/>
      <c r="M27" s="35"/>
      <c r="N27" s="35"/>
      <c r="O27" s="35"/>
      <c r="P27" s="35"/>
      <c r="Q27" s="35"/>
      <c r="R27" s="35"/>
      <c r="S27" s="35"/>
      <c r="T27" s="35"/>
      <c r="U27" s="35"/>
      <c r="V27" s="6"/>
    </row>
    <row r="28" spans="2:22" ht="17.25" customHeight="1" x14ac:dyDescent="0.3">
      <c r="B28" s="5"/>
      <c r="C28" s="2"/>
      <c r="D28" s="2"/>
      <c r="E28" s="2"/>
      <c r="F28" s="2"/>
      <c r="G28" s="2"/>
      <c r="H28" s="2"/>
      <c r="I28" s="2"/>
      <c r="J28" s="6"/>
      <c r="L28" s="5"/>
      <c r="M28" s="35"/>
      <c r="N28" s="35"/>
      <c r="O28" s="35"/>
      <c r="P28" s="35"/>
      <c r="Q28" s="35"/>
      <c r="R28" s="35"/>
      <c r="S28" s="35"/>
      <c r="T28" s="35"/>
      <c r="U28" s="35"/>
      <c r="V28" s="6"/>
    </row>
    <row r="29" spans="2:22" ht="17.25" customHeight="1" x14ac:dyDescent="0.3">
      <c r="B29" s="5"/>
      <c r="C29" s="2"/>
      <c r="D29" s="2"/>
      <c r="E29" s="2"/>
      <c r="F29" s="2"/>
      <c r="G29" s="2"/>
      <c r="H29" s="2"/>
      <c r="I29" s="2"/>
      <c r="J29" s="6"/>
      <c r="L29" s="5"/>
      <c r="M29" s="35"/>
      <c r="N29" s="35"/>
      <c r="O29" s="35"/>
      <c r="P29" s="35"/>
      <c r="Q29" s="35"/>
      <c r="R29" s="35"/>
      <c r="S29" s="35"/>
      <c r="T29" s="35"/>
      <c r="U29" s="35"/>
      <c r="V29" s="6"/>
    </row>
    <row r="30" spans="2:22" ht="17.25" customHeight="1" x14ac:dyDescent="0.3">
      <c r="B30" s="5"/>
      <c r="C30" s="2" t="s">
        <v>3</v>
      </c>
      <c r="D30" s="2"/>
      <c r="E30" s="2"/>
      <c r="F30" s="2"/>
      <c r="G30" s="2"/>
      <c r="H30" s="2"/>
      <c r="I30" s="30">
        <v>2</v>
      </c>
      <c r="J30" s="6"/>
      <c r="L30" s="5"/>
      <c r="M30" s="35"/>
      <c r="N30" s="35"/>
      <c r="O30" s="35"/>
      <c r="P30" s="35"/>
      <c r="Q30" s="35"/>
      <c r="R30" s="35"/>
      <c r="S30" s="35"/>
      <c r="T30" s="35"/>
      <c r="U30" s="35"/>
      <c r="V30" s="6"/>
    </row>
    <row r="31" spans="2:22" x14ac:dyDescent="0.3">
      <c r="B31" s="5"/>
      <c r="C31" s="2"/>
      <c r="D31" s="2"/>
      <c r="E31" s="2"/>
      <c r="F31" s="2"/>
      <c r="G31" s="2"/>
      <c r="H31" s="2"/>
      <c r="I31" s="2"/>
      <c r="J31" s="6"/>
      <c r="L31" s="5"/>
      <c r="M31" s="35"/>
      <c r="N31" s="35"/>
      <c r="O31" s="35"/>
      <c r="P31" s="35"/>
      <c r="Q31" s="35"/>
      <c r="R31" s="35"/>
      <c r="S31" s="35"/>
      <c r="T31" s="35"/>
      <c r="U31" s="35"/>
      <c r="V31" s="6"/>
    </row>
    <row r="32" spans="2:22" ht="0.75" customHeight="1" x14ac:dyDescent="0.3">
      <c r="B32" s="5"/>
      <c r="C32" s="2" t="s">
        <v>6</v>
      </c>
      <c r="D32" s="2"/>
      <c r="E32" s="2"/>
      <c r="F32" s="2"/>
      <c r="G32" s="2"/>
      <c r="H32" s="2"/>
      <c r="I32" s="19">
        <f>IF(I24=2,IF(I16&lt;2016,IF(I16&gt;20,IF(I27&gt;40000,(I14*0.75*0.75),I14*0.75),"Feil"),IF(I27&gt;40000,I14*0.75,I14)),IF(I16&lt;2016,I14*0.45,I14*0.6))</f>
        <v>500000</v>
      </c>
      <c r="J32" s="6"/>
      <c r="L32" s="5"/>
      <c r="M32" s="35"/>
      <c r="N32" s="35"/>
      <c r="O32" s="35"/>
      <c r="P32" s="35"/>
      <c r="Q32" s="35"/>
      <c r="R32" s="35"/>
      <c r="S32" s="35"/>
      <c r="T32" s="35"/>
      <c r="U32" s="35"/>
      <c r="V32" s="6"/>
    </row>
    <row r="33" spans="2:22" ht="2.25" customHeight="1" x14ac:dyDescent="0.3">
      <c r="B33" s="5"/>
      <c r="C33" s="2" t="s">
        <v>7</v>
      </c>
      <c r="D33" s="2"/>
      <c r="E33" s="2"/>
      <c r="F33" s="2"/>
      <c r="G33" s="2"/>
      <c r="H33" s="2"/>
      <c r="I33" s="7">
        <f>IF(I16&lt;2016,IF(I16&gt;1950,I14*0.75),0)</f>
        <v>0</v>
      </c>
      <c r="J33" s="6"/>
      <c r="L33" s="5"/>
      <c r="M33" s="35"/>
      <c r="N33" s="35"/>
      <c r="O33" s="35"/>
      <c r="P33" s="35"/>
      <c r="Q33" s="35"/>
      <c r="R33" s="35"/>
      <c r="S33" s="35"/>
      <c r="T33" s="35"/>
      <c r="U33" s="35"/>
      <c r="V33" s="6"/>
    </row>
    <row r="34" spans="2:22" ht="28.5" customHeight="1" x14ac:dyDescent="0.3">
      <c r="B34" s="5"/>
      <c r="C34" s="2"/>
      <c r="D34" s="2"/>
      <c r="E34" s="2"/>
      <c r="F34" s="2"/>
      <c r="G34" s="2"/>
      <c r="H34" s="2"/>
      <c r="I34" s="7"/>
      <c r="J34" s="6"/>
      <c r="L34" s="5"/>
      <c r="M34" s="35"/>
      <c r="N34" s="35"/>
      <c r="O34" s="35"/>
      <c r="P34" s="35"/>
      <c r="Q34" s="35"/>
      <c r="R34" s="35"/>
      <c r="S34" s="35"/>
      <c r="T34" s="35"/>
      <c r="U34" s="35"/>
      <c r="V34" s="6"/>
    </row>
    <row r="35" spans="2:22" ht="17.25" thickBot="1" x14ac:dyDescent="0.35">
      <c r="B35" s="5"/>
      <c r="C35" s="2"/>
      <c r="D35" s="2"/>
      <c r="E35" s="2"/>
      <c r="F35" s="2"/>
      <c r="G35" s="2"/>
      <c r="H35" s="2"/>
      <c r="I35" s="2"/>
      <c r="J35" s="6"/>
      <c r="L35" s="5"/>
      <c r="M35" s="35"/>
      <c r="N35" s="35"/>
      <c r="O35" s="35"/>
      <c r="P35" s="35"/>
      <c r="Q35" s="35"/>
      <c r="R35" s="35"/>
      <c r="S35" s="35"/>
      <c r="T35" s="35"/>
      <c r="U35" s="35"/>
      <c r="V35" s="6"/>
    </row>
    <row r="36" spans="2:22" ht="17.25" thickBot="1" x14ac:dyDescent="0.35">
      <c r="B36" s="5"/>
      <c r="C36" s="2" t="s">
        <v>4</v>
      </c>
      <c r="D36" s="2"/>
      <c r="E36" s="2"/>
      <c r="F36" s="2"/>
      <c r="G36" s="2"/>
      <c r="H36" s="2"/>
      <c r="I36" s="24">
        <f>IF(I30=1,IF(I24=2,IF(I16&lt;2016,IF(I33&gt;308500,I33-150000,I33*0.75),IF(I14&gt;308500,I14-150000,I14*0.75)),I32),I32)</f>
        <v>500000</v>
      </c>
      <c r="J36" s="6"/>
      <c r="L36" s="5"/>
      <c r="M36" s="35"/>
      <c r="N36" s="35"/>
      <c r="O36" s="35"/>
      <c r="P36" s="35"/>
      <c r="Q36" s="35"/>
      <c r="R36" s="35"/>
      <c r="S36" s="35"/>
      <c r="T36" s="35"/>
      <c r="U36" s="35"/>
      <c r="V36" s="6"/>
    </row>
    <row r="37" spans="2:22" ht="17.25" thickBot="1" x14ac:dyDescent="0.35">
      <c r="B37" s="5"/>
      <c r="C37" s="2"/>
      <c r="D37" s="2"/>
      <c r="E37" s="2"/>
      <c r="F37" s="2"/>
      <c r="G37" s="2"/>
      <c r="H37" s="2"/>
      <c r="I37" s="2"/>
      <c r="J37" s="6"/>
      <c r="L37" s="5"/>
      <c r="M37" s="35"/>
      <c r="N37" s="35"/>
      <c r="O37" s="35"/>
      <c r="P37" s="35"/>
      <c r="Q37" s="35"/>
      <c r="R37" s="35"/>
      <c r="S37" s="35"/>
      <c r="T37" s="35"/>
      <c r="U37" s="35"/>
      <c r="V37" s="6"/>
    </row>
    <row r="38" spans="2:22" ht="17.25" customHeight="1" thickBot="1" x14ac:dyDescent="0.35">
      <c r="B38" s="5"/>
      <c r="C38" s="2" t="s">
        <v>5</v>
      </c>
      <c r="D38" s="2"/>
      <c r="E38" s="2"/>
      <c r="F38" s="2"/>
      <c r="G38" s="2"/>
      <c r="H38" s="2"/>
      <c r="I38" s="23">
        <f>IF(I36&lt;308500,I36*0.3,(308500*0.3+(I36-308500)*0.2))</f>
        <v>130850</v>
      </c>
      <c r="J38" s="6"/>
      <c r="L38" s="5"/>
      <c r="M38" s="35"/>
      <c r="N38" s="35"/>
      <c r="O38" s="35"/>
      <c r="P38" s="35"/>
      <c r="Q38" s="35"/>
      <c r="R38" s="35"/>
      <c r="S38" s="35"/>
      <c r="T38" s="35"/>
      <c r="U38" s="35"/>
      <c r="V38" s="6"/>
    </row>
    <row r="39" spans="2:22" ht="1.5" hidden="1" customHeight="1" thickBot="1" x14ac:dyDescent="0.35">
      <c r="B39" s="5"/>
      <c r="C39" s="2"/>
      <c r="D39" s="2"/>
      <c r="E39" s="2"/>
      <c r="F39" s="2"/>
      <c r="G39" s="2"/>
      <c r="H39" s="2"/>
      <c r="I39" s="2"/>
      <c r="J39" s="6"/>
      <c r="L39" s="5"/>
      <c r="M39" s="35"/>
      <c r="N39" s="35"/>
      <c r="O39" s="35"/>
      <c r="P39" s="35"/>
      <c r="Q39" s="35"/>
      <c r="R39" s="35"/>
      <c r="S39" s="35"/>
      <c r="T39" s="35"/>
      <c r="U39" s="35"/>
      <c r="V39" s="6"/>
    </row>
    <row r="40" spans="2:22" ht="1.5" hidden="1" customHeight="1" thickBot="1" x14ac:dyDescent="0.35">
      <c r="B40" s="5"/>
      <c r="C40" s="2" t="s">
        <v>12</v>
      </c>
      <c r="D40" s="2"/>
      <c r="E40" s="2"/>
      <c r="F40" s="2"/>
      <c r="G40" s="2"/>
      <c r="H40" s="2"/>
      <c r="I40" s="23">
        <f>I38/12*I20</f>
        <v>130850</v>
      </c>
      <c r="J40" s="6"/>
      <c r="L40" s="5"/>
      <c r="M40" s="35"/>
      <c r="N40" s="35"/>
      <c r="O40" s="35"/>
      <c r="P40" s="35"/>
      <c r="Q40" s="35"/>
      <c r="R40" s="35"/>
      <c r="S40" s="35"/>
      <c r="T40" s="35"/>
      <c r="U40" s="35"/>
      <c r="V40" s="6"/>
    </row>
    <row r="41" spans="2:22" ht="17.25" customHeight="1" x14ac:dyDescent="0.3">
      <c r="B41" s="5"/>
      <c r="C41" s="2"/>
      <c r="D41" s="2"/>
      <c r="E41" s="2"/>
      <c r="F41" s="2"/>
      <c r="G41" s="2"/>
      <c r="H41" s="2"/>
      <c r="I41" s="2"/>
      <c r="J41" s="6"/>
      <c r="L41" s="5"/>
      <c r="M41" s="35"/>
      <c r="N41" s="35"/>
      <c r="O41" s="35"/>
      <c r="P41" s="35"/>
      <c r="Q41" s="35"/>
      <c r="R41" s="35"/>
      <c r="S41" s="35"/>
      <c r="T41" s="35"/>
      <c r="U41" s="35"/>
      <c r="V41" s="6"/>
    </row>
    <row r="42" spans="2:22" ht="6" customHeight="1" thickBot="1" x14ac:dyDescent="0.35">
      <c r="B42" s="5"/>
      <c r="C42" s="2"/>
      <c r="D42" s="2"/>
      <c r="E42" s="2"/>
      <c r="F42" s="2"/>
      <c r="G42" s="2"/>
      <c r="H42" s="2"/>
      <c r="I42" s="2"/>
      <c r="J42" s="6"/>
      <c r="L42" s="5"/>
      <c r="M42" s="35"/>
      <c r="N42" s="35"/>
      <c r="O42" s="35"/>
      <c r="P42" s="35"/>
      <c r="Q42" s="35"/>
      <c r="R42" s="35"/>
      <c r="S42" s="35"/>
      <c r="T42" s="35"/>
      <c r="U42" s="35"/>
      <c r="V42" s="6"/>
    </row>
    <row r="43" spans="2:22" ht="17.25" customHeight="1" thickBot="1" x14ac:dyDescent="0.35">
      <c r="B43" s="5"/>
      <c r="C43" s="2" t="s">
        <v>24</v>
      </c>
      <c r="D43" s="2"/>
      <c r="E43" s="2"/>
      <c r="F43" s="2"/>
      <c r="G43" s="2"/>
      <c r="H43" s="2"/>
      <c r="I43" s="23">
        <f>I40</f>
        <v>130850</v>
      </c>
      <c r="J43" s="6"/>
      <c r="L43" s="8"/>
      <c r="M43" s="36"/>
      <c r="N43" s="36"/>
      <c r="O43" s="36"/>
      <c r="P43" s="36"/>
      <c r="Q43" s="36"/>
      <c r="R43" s="36"/>
      <c r="S43" s="36"/>
      <c r="T43" s="36"/>
      <c r="U43" s="36"/>
      <c r="V43" s="10"/>
    </row>
    <row r="44" spans="2:22" ht="17.25" customHeight="1" thickBot="1" x14ac:dyDescent="0.35">
      <c r="B44" s="5"/>
      <c r="C44" s="2"/>
      <c r="D44" s="2"/>
      <c r="E44" s="2"/>
      <c r="F44" s="2"/>
      <c r="G44" s="2"/>
      <c r="H44" s="2"/>
      <c r="I44" s="2"/>
      <c r="J44" s="6"/>
    </row>
    <row r="45" spans="2:22" ht="17.25" customHeight="1" thickBot="1" x14ac:dyDescent="0.4">
      <c r="B45" s="5"/>
      <c r="C45" s="2" t="s">
        <v>25</v>
      </c>
      <c r="D45" s="2"/>
      <c r="E45" s="2"/>
      <c r="F45" s="2"/>
      <c r="G45" s="2"/>
      <c r="H45" s="2"/>
      <c r="I45" s="23">
        <f>IF(I43/I20&gt;=0,I43/I20,0)</f>
        <v>10904.166666666666</v>
      </c>
      <c r="J45" s="6"/>
      <c r="L45" s="16"/>
      <c r="M45" s="14" t="s">
        <v>17</v>
      </c>
      <c r="N45" s="17"/>
      <c r="O45" s="17"/>
      <c r="P45" s="17"/>
      <c r="Q45" s="17"/>
      <c r="R45" s="17"/>
      <c r="S45" s="17"/>
      <c r="T45" s="17"/>
      <c r="U45" s="17"/>
      <c r="V45" s="18"/>
    </row>
    <row r="46" spans="2:22" ht="17.25" customHeight="1" x14ac:dyDescent="0.3">
      <c r="B46" s="5"/>
      <c r="C46" s="2"/>
      <c r="D46" s="2"/>
      <c r="E46" s="2"/>
      <c r="F46" s="2"/>
      <c r="G46" s="2"/>
      <c r="H46" s="2"/>
      <c r="I46" s="2"/>
      <c r="J46" s="6"/>
      <c r="L46" s="5"/>
      <c r="M46" s="35" t="s">
        <v>16</v>
      </c>
      <c r="N46" s="35"/>
      <c r="O46" s="35"/>
      <c r="P46" s="35"/>
      <c r="Q46" s="35"/>
      <c r="R46" s="35"/>
      <c r="S46" s="35"/>
      <c r="T46" s="35"/>
      <c r="U46" s="35"/>
      <c r="V46" s="25"/>
    </row>
    <row r="47" spans="2:22" ht="17.25" customHeight="1" x14ac:dyDescent="0.3">
      <c r="B47" s="5"/>
      <c r="C47" s="2"/>
      <c r="D47" s="2"/>
      <c r="E47" s="2"/>
      <c r="F47" s="2"/>
      <c r="G47" s="2"/>
      <c r="H47" s="2"/>
      <c r="I47" s="2"/>
      <c r="J47" s="6"/>
      <c r="L47" s="5"/>
      <c r="M47" s="35"/>
      <c r="N47" s="35"/>
      <c r="O47" s="35"/>
      <c r="P47" s="35"/>
      <c r="Q47" s="35"/>
      <c r="R47" s="35"/>
      <c r="S47" s="35"/>
      <c r="T47" s="35"/>
      <c r="U47" s="35"/>
      <c r="V47" s="25"/>
    </row>
    <row r="48" spans="2:22" ht="17.25" customHeight="1" x14ac:dyDescent="0.3">
      <c r="B48" s="5"/>
      <c r="C48" s="2"/>
      <c r="D48" s="2"/>
      <c r="E48" s="2"/>
      <c r="F48" s="2"/>
      <c r="G48" s="2"/>
      <c r="H48" s="2"/>
      <c r="I48" s="2"/>
      <c r="J48" s="6"/>
      <c r="L48" s="5"/>
      <c r="M48" s="35"/>
      <c r="N48" s="35"/>
      <c r="O48" s="35"/>
      <c r="P48" s="35"/>
      <c r="Q48" s="35"/>
      <c r="R48" s="35"/>
      <c r="S48" s="35"/>
      <c r="T48" s="35"/>
      <c r="U48" s="35"/>
      <c r="V48" s="25"/>
    </row>
    <row r="49" spans="2:22" x14ac:dyDescent="0.3">
      <c r="B49" s="5"/>
      <c r="C49" s="2"/>
      <c r="D49" s="2"/>
      <c r="E49" s="2"/>
      <c r="F49" s="2"/>
      <c r="G49" s="2"/>
      <c r="H49" s="2"/>
      <c r="I49" s="2"/>
      <c r="J49" s="6"/>
      <c r="L49" s="5"/>
      <c r="M49" s="35"/>
      <c r="N49" s="35"/>
      <c r="O49" s="35"/>
      <c r="P49" s="35"/>
      <c r="Q49" s="35"/>
      <c r="R49" s="35"/>
      <c r="S49" s="35"/>
      <c r="T49" s="35"/>
      <c r="U49" s="35"/>
      <c r="V49" s="25"/>
    </row>
    <row r="50" spans="2:22" x14ac:dyDescent="0.3">
      <c r="B50" s="8"/>
      <c r="C50" s="9"/>
      <c r="D50" s="9"/>
      <c r="E50" s="9"/>
      <c r="F50" s="9"/>
      <c r="G50" s="9"/>
      <c r="H50" s="9"/>
      <c r="I50" s="9"/>
      <c r="J50" s="10"/>
      <c r="L50" s="8"/>
      <c r="M50" s="36"/>
      <c r="N50" s="36"/>
      <c r="O50" s="36"/>
      <c r="P50" s="36"/>
      <c r="Q50" s="36"/>
      <c r="R50" s="36"/>
      <c r="S50" s="36"/>
      <c r="T50" s="36"/>
      <c r="U50" s="36"/>
      <c r="V50" s="10"/>
    </row>
  </sheetData>
  <sheetProtection algorithmName="SHA-512" hashValue="QZrwKYnDbjS+5P0lzeih951/SVqNpdky1dfFN6KkREp0mAXWU9iIQZDpmjMrcSoTLsq/lZ49NNbY+HhsSQzPmg==" saltValue="QWqdmO/gN4gs/FCfglobog==" spinCount="100000" sheet="1" objects="1" scenarios="1"/>
  <protectedRanges>
    <protectedRange algorithmName="SHA-512" hashValue="y3zzSvxvyu3r7wChQdl9+qG/8W+kFZR7nyu+vd26gsE8pFfZE3qPvJUFBJCqZKW3Gi7IaQjZ/7raLWHTeo9MNw==" saltValue="RUab4mfugC0OaPp4Ih7McA==" spinCount="100000" sqref="I12:I31" name="Område1"/>
  </protectedRanges>
  <mergeCells count="5">
    <mergeCell ref="C20:G20"/>
    <mergeCell ref="C6:I6"/>
    <mergeCell ref="B2:V4"/>
    <mergeCell ref="M46:U50"/>
    <mergeCell ref="M8:U43"/>
  </mergeCells>
  <pageMargins left="0.7" right="0.7" top="0.75" bottom="0.75" header="0.3" footer="0.3"/>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locked="0" defaultSize="0" autoFill="0" autoLine="0" autoPict="0">
                <anchor moveWithCells="1">
                  <from>
                    <xdr:col>8</xdr:col>
                    <xdr:colOff>866775</xdr:colOff>
                    <xdr:row>29</xdr:row>
                    <xdr:rowOff>0</xdr:rowOff>
                  </from>
                  <to>
                    <xdr:col>9</xdr:col>
                    <xdr:colOff>0</xdr:colOff>
                    <xdr:row>29</xdr:row>
                    <xdr:rowOff>209550</xdr:rowOff>
                  </to>
                </anchor>
              </controlPr>
            </control>
          </mc:Choice>
        </mc:AlternateContent>
        <mc:AlternateContent xmlns:mc="http://schemas.openxmlformats.org/markup-compatibility/2006">
          <mc:Choice Requires="x14">
            <control shapeId="1035" r:id="rId5" name="Option Button 11">
              <controlPr locked="0" defaultSize="0" autoFill="0" autoLine="0" autoPict="0">
                <anchor moveWithCells="1">
                  <from>
                    <xdr:col>8</xdr:col>
                    <xdr:colOff>1285875</xdr:colOff>
                    <xdr:row>29</xdr:row>
                    <xdr:rowOff>0</xdr:rowOff>
                  </from>
                  <to>
                    <xdr:col>12</xdr:col>
                    <xdr:colOff>161925</xdr:colOff>
                    <xdr:row>29</xdr:row>
                    <xdr:rowOff>209550</xdr:rowOff>
                  </to>
                </anchor>
              </controlPr>
            </control>
          </mc:Choice>
        </mc:AlternateContent>
        <mc:AlternateContent xmlns:mc="http://schemas.openxmlformats.org/markup-compatibility/2006">
          <mc:Choice Requires="x14">
            <control shapeId="1048" r:id="rId6" name="Group Box 24">
              <controlPr defaultSize="0" autoFill="0" autoPict="0">
                <anchor moveWithCells="1">
                  <from>
                    <xdr:col>8</xdr:col>
                    <xdr:colOff>676275</xdr:colOff>
                    <xdr:row>22</xdr:row>
                    <xdr:rowOff>152400</xdr:rowOff>
                  </from>
                  <to>
                    <xdr:col>8</xdr:col>
                    <xdr:colOff>1924050</xdr:colOff>
                    <xdr:row>24</xdr:row>
                    <xdr:rowOff>57150</xdr:rowOff>
                  </to>
                </anchor>
              </controlPr>
            </control>
          </mc:Choice>
        </mc:AlternateContent>
        <mc:AlternateContent xmlns:mc="http://schemas.openxmlformats.org/markup-compatibility/2006">
          <mc:Choice Requires="x14">
            <control shapeId="1049" r:id="rId7" name="Group Box 25">
              <controlPr defaultSize="0" autoFill="0" autoPict="0">
                <anchor moveWithCells="1">
                  <from>
                    <xdr:col>8</xdr:col>
                    <xdr:colOff>666750</xdr:colOff>
                    <xdr:row>28</xdr:row>
                    <xdr:rowOff>152400</xdr:rowOff>
                  </from>
                  <to>
                    <xdr:col>8</xdr:col>
                    <xdr:colOff>1924050</xdr:colOff>
                    <xdr:row>30</xdr:row>
                    <xdr:rowOff>57150</xdr:rowOff>
                  </to>
                </anchor>
              </controlPr>
            </control>
          </mc:Choice>
        </mc:AlternateContent>
        <mc:AlternateContent xmlns:mc="http://schemas.openxmlformats.org/markup-compatibility/2006">
          <mc:Choice Requires="x14">
            <control shapeId="1050" r:id="rId8" name="Option Button 26">
              <controlPr defaultSize="0" autoFill="0" autoLine="0" autoPict="0">
                <anchor moveWithCells="1">
                  <from>
                    <xdr:col>8</xdr:col>
                    <xdr:colOff>876300</xdr:colOff>
                    <xdr:row>23</xdr:row>
                    <xdr:rowOff>9525</xdr:rowOff>
                  </from>
                  <to>
                    <xdr:col>8</xdr:col>
                    <xdr:colOff>1333500</xdr:colOff>
                    <xdr:row>24</xdr:row>
                    <xdr:rowOff>0</xdr:rowOff>
                  </to>
                </anchor>
              </controlPr>
            </control>
          </mc:Choice>
        </mc:AlternateContent>
        <mc:AlternateContent xmlns:mc="http://schemas.openxmlformats.org/markup-compatibility/2006">
          <mc:Choice Requires="x14">
            <control shapeId="1051" r:id="rId9" name="Option Button 27">
              <controlPr defaultSize="0" autoFill="0" autoLine="0" autoPict="0">
                <anchor moveWithCells="1">
                  <from>
                    <xdr:col>8</xdr:col>
                    <xdr:colOff>1304925</xdr:colOff>
                    <xdr:row>23</xdr:row>
                    <xdr:rowOff>9525</xdr:rowOff>
                  </from>
                  <to>
                    <xdr:col>8</xdr:col>
                    <xdr:colOff>1771650</xdr:colOff>
                    <xdr:row>23</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'Ark2'!$D$18:$D$29</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EC344-26D7-4EA6-B9D7-BB3025755C7F}">
  <dimension ref="B2:V50"/>
  <sheetViews>
    <sheetView showGridLines="0" showRowColHeaders="0" workbookViewId="0">
      <selection activeCell="D37" sqref="D37"/>
    </sheetView>
  </sheetViews>
  <sheetFormatPr baseColWidth="10" defaultRowHeight="16.5" x14ac:dyDescent="0.3"/>
  <cols>
    <col min="1" max="1" width="6.28515625" style="1" customWidth="1"/>
    <col min="2" max="2" width="1.42578125" style="1" customWidth="1"/>
    <col min="3" max="6" width="11.42578125" style="1"/>
    <col min="7" max="7" width="5.140625" style="1" customWidth="1"/>
    <col min="8" max="8" width="9.140625" style="1" customWidth="1"/>
    <col min="9" max="9" width="30.140625" style="1" customWidth="1"/>
    <col min="10" max="10" width="1.42578125" style="1" customWidth="1"/>
    <col min="11" max="11" width="1" style="1" customWidth="1"/>
    <col min="12" max="12" width="1.42578125" style="1" customWidth="1"/>
    <col min="13" max="20" width="11.42578125" style="1"/>
    <col min="21" max="21" width="28.7109375" style="1" customWidth="1"/>
    <col min="22" max="22" width="1.140625" style="1" customWidth="1"/>
    <col min="23" max="16384" width="11.42578125" style="1"/>
  </cols>
  <sheetData>
    <row r="2" spans="2:22" x14ac:dyDescent="0.3">
      <c r="B2" s="34" t="s">
        <v>14</v>
      </c>
      <c r="C2" s="34"/>
      <c r="D2" s="34"/>
      <c r="E2" s="34"/>
      <c r="F2" s="34"/>
      <c r="G2" s="34"/>
      <c r="H2" s="34"/>
      <c r="I2" s="34"/>
      <c r="J2" s="34"/>
      <c r="K2" s="34"/>
      <c r="L2" s="34"/>
      <c r="M2" s="34"/>
      <c r="N2" s="34"/>
      <c r="O2" s="34"/>
      <c r="P2" s="34"/>
      <c r="Q2" s="34"/>
      <c r="R2" s="34"/>
      <c r="S2" s="34"/>
      <c r="T2" s="34"/>
      <c r="U2" s="34"/>
      <c r="V2" s="34"/>
    </row>
    <row r="3" spans="2:22" x14ac:dyDescent="0.3">
      <c r="B3" s="34"/>
      <c r="C3" s="34"/>
      <c r="D3" s="34"/>
      <c r="E3" s="34"/>
      <c r="F3" s="34"/>
      <c r="G3" s="34"/>
      <c r="H3" s="34"/>
      <c r="I3" s="34"/>
      <c r="J3" s="34"/>
      <c r="K3" s="34"/>
      <c r="L3" s="34"/>
      <c r="M3" s="34"/>
      <c r="N3" s="34"/>
      <c r="O3" s="34"/>
      <c r="P3" s="34"/>
      <c r="Q3" s="34"/>
      <c r="R3" s="34"/>
      <c r="S3" s="34"/>
      <c r="T3" s="34"/>
      <c r="U3" s="34"/>
      <c r="V3" s="34"/>
    </row>
    <row r="4" spans="2:22" ht="57" customHeight="1" x14ac:dyDescent="0.3">
      <c r="B4" s="34"/>
      <c r="C4" s="34"/>
      <c r="D4" s="34"/>
      <c r="E4" s="34"/>
      <c r="F4" s="34"/>
      <c r="G4" s="34"/>
      <c r="H4" s="34"/>
      <c r="I4" s="34"/>
      <c r="J4" s="34"/>
      <c r="K4" s="34"/>
      <c r="L4" s="34"/>
      <c r="M4" s="34"/>
      <c r="N4" s="34"/>
      <c r="O4" s="34"/>
      <c r="P4" s="34"/>
      <c r="Q4" s="34"/>
      <c r="R4" s="34"/>
      <c r="S4" s="34"/>
      <c r="T4" s="34"/>
      <c r="U4" s="34"/>
      <c r="V4" s="34"/>
    </row>
    <row r="6" spans="2:22" x14ac:dyDescent="0.3">
      <c r="B6" s="3"/>
      <c r="C6" s="33" t="s">
        <v>8</v>
      </c>
      <c r="D6" s="33"/>
      <c r="E6" s="33"/>
      <c r="F6" s="33"/>
      <c r="G6" s="33"/>
      <c r="H6" s="33"/>
      <c r="I6" s="33"/>
      <c r="J6" s="4"/>
      <c r="L6" s="11"/>
      <c r="M6" s="14" t="s">
        <v>9</v>
      </c>
      <c r="N6" s="12"/>
      <c r="O6" s="12"/>
      <c r="P6" s="12"/>
      <c r="Q6" s="12"/>
      <c r="R6" s="12"/>
      <c r="S6" s="12"/>
      <c r="T6" s="12"/>
      <c r="U6" s="12"/>
      <c r="V6" s="13"/>
    </row>
    <row r="7" spans="2:22" x14ac:dyDescent="0.3">
      <c r="B7" s="5"/>
      <c r="C7" s="2"/>
      <c r="D7" s="2"/>
      <c r="E7" s="2"/>
      <c r="F7" s="2"/>
      <c r="G7" s="2"/>
      <c r="H7" s="2"/>
      <c r="I7" s="2"/>
      <c r="J7" s="6"/>
      <c r="L7" s="5"/>
      <c r="M7" s="2"/>
      <c r="N7" s="2"/>
      <c r="O7" s="2"/>
      <c r="P7" s="2"/>
      <c r="Q7" s="2"/>
      <c r="R7" s="2"/>
      <c r="S7" s="2"/>
      <c r="T7" s="2"/>
      <c r="U7" s="2"/>
      <c r="V7" s="6"/>
    </row>
    <row r="8" spans="2:22" x14ac:dyDescent="0.3">
      <c r="B8" s="5"/>
      <c r="C8" s="31" t="s">
        <v>10</v>
      </c>
      <c r="D8" s="31"/>
      <c r="E8" s="31"/>
      <c r="F8" s="31"/>
      <c r="G8" s="31"/>
      <c r="H8" s="31"/>
      <c r="I8" s="31"/>
      <c r="J8" s="6"/>
      <c r="L8" s="5"/>
      <c r="M8" s="35" t="s">
        <v>21</v>
      </c>
      <c r="N8" s="35"/>
      <c r="O8" s="35"/>
      <c r="P8" s="35"/>
      <c r="Q8" s="35"/>
      <c r="R8" s="35"/>
      <c r="S8" s="35"/>
      <c r="T8" s="35"/>
      <c r="U8" s="35"/>
      <c r="V8" s="6"/>
    </row>
    <row r="9" spans="2:22" x14ac:dyDescent="0.3">
      <c r="B9" s="5"/>
      <c r="C9" s="31"/>
      <c r="D9" s="31"/>
      <c r="E9" s="31"/>
      <c r="F9" s="31"/>
      <c r="G9" s="31"/>
      <c r="H9" s="31"/>
      <c r="I9" s="31"/>
      <c r="J9" s="6"/>
      <c r="L9" s="5"/>
      <c r="M9" s="35"/>
      <c r="N9" s="35"/>
      <c r="O9" s="35"/>
      <c r="P9" s="35"/>
      <c r="Q9" s="35"/>
      <c r="R9" s="35"/>
      <c r="S9" s="35"/>
      <c r="T9" s="35"/>
      <c r="U9" s="35"/>
      <c r="V9" s="6"/>
    </row>
    <row r="10" spans="2:22" x14ac:dyDescent="0.3">
      <c r="B10" s="5"/>
      <c r="C10" s="31"/>
      <c r="D10" s="31"/>
      <c r="E10" s="31"/>
      <c r="F10" s="31"/>
      <c r="G10" s="31"/>
      <c r="H10" s="31"/>
      <c r="I10" s="31"/>
      <c r="J10" s="6"/>
      <c r="L10" s="5"/>
      <c r="M10" s="35"/>
      <c r="N10" s="35"/>
      <c r="O10" s="35"/>
      <c r="P10" s="35"/>
      <c r="Q10" s="35"/>
      <c r="R10" s="35"/>
      <c r="S10" s="35"/>
      <c r="T10" s="35"/>
      <c r="U10" s="35"/>
      <c r="V10" s="6"/>
    </row>
    <row r="11" spans="2:22" x14ac:dyDescent="0.3">
      <c r="B11" s="5"/>
      <c r="C11" s="2"/>
      <c r="D11" s="2"/>
      <c r="E11" s="2"/>
      <c r="F11" s="2"/>
      <c r="G11" s="2"/>
      <c r="H11" s="2"/>
      <c r="I11" s="2"/>
      <c r="J11" s="6"/>
      <c r="L11" s="5"/>
      <c r="M11" s="35"/>
      <c r="N11" s="35"/>
      <c r="O11" s="35"/>
      <c r="P11" s="35"/>
      <c r="Q11" s="35"/>
      <c r="R11" s="35"/>
      <c r="S11" s="35"/>
      <c r="T11" s="35"/>
      <c r="U11" s="35"/>
      <c r="V11" s="6"/>
    </row>
    <row r="12" spans="2:22" x14ac:dyDescent="0.3">
      <c r="B12" s="5"/>
      <c r="C12" s="2" t="s">
        <v>0</v>
      </c>
      <c r="D12" s="2"/>
      <c r="E12" s="2"/>
      <c r="F12" s="2"/>
      <c r="G12" s="2"/>
      <c r="H12" s="2"/>
      <c r="I12" s="26">
        <v>450000</v>
      </c>
      <c r="J12" s="6"/>
      <c r="L12" s="5"/>
      <c r="M12" s="35"/>
      <c r="N12" s="35"/>
      <c r="O12" s="35"/>
      <c r="P12" s="35"/>
      <c r="Q12" s="35"/>
      <c r="R12" s="35"/>
      <c r="S12" s="35"/>
      <c r="T12" s="35"/>
      <c r="U12" s="35"/>
      <c r="V12" s="6"/>
    </row>
    <row r="13" spans="2:22" ht="17.25" thickBot="1" x14ac:dyDescent="0.35">
      <c r="B13" s="5"/>
      <c r="C13" s="2" t="s">
        <v>11</v>
      </c>
      <c r="D13" s="2"/>
      <c r="E13" s="2"/>
      <c r="F13" s="2"/>
      <c r="G13" s="2"/>
      <c r="H13" s="2"/>
      <c r="I13" s="27"/>
      <c r="J13" s="6"/>
      <c r="L13" s="5"/>
      <c r="M13" s="35"/>
      <c r="N13" s="35"/>
      <c r="O13" s="35"/>
      <c r="P13" s="35"/>
      <c r="Q13" s="35"/>
      <c r="R13" s="35"/>
      <c r="S13" s="35"/>
      <c r="T13" s="35"/>
      <c r="U13" s="35"/>
      <c r="V13" s="6"/>
    </row>
    <row r="14" spans="2:22" ht="17.25" thickBot="1" x14ac:dyDescent="0.35">
      <c r="B14" s="5"/>
      <c r="C14" s="20" t="s">
        <v>15</v>
      </c>
      <c r="D14" s="2"/>
      <c r="E14" s="2"/>
      <c r="F14" s="2"/>
      <c r="G14" s="2"/>
      <c r="H14" s="2"/>
      <c r="I14" s="23">
        <f>+SUM(I12:I13)</f>
        <v>450000</v>
      </c>
      <c r="J14" s="6"/>
      <c r="L14" s="5"/>
      <c r="M14" s="35"/>
      <c r="N14" s="35"/>
      <c r="O14" s="35"/>
      <c r="P14" s="35"/>
      <c r="Q14" s="35"/>
      <c r="R14" s="35"/>
      <c r="S14" s="35"/>
      <c r="T14" s="35"/>
      <c r="U14" s="35"/>
      <c r="V14" s="6"/>
    </row>
    <row r="15" spans="2:22" x14ac:dyDescent="0.3">
      <c r="B15" s="5"/>
      <c r="C15" s="2"/>
      <c r="D15" s="2"/>
      <c r="E15" s="2"/>
      <c r="F15" s="2"/>
      <c r="G15" s="2"/>
      <c r="H15" s="2"/>
      <c r="I15" s="2"/>
      <c r="J15" s="6"/>
      <c r="L15" s="5"/>
      <c r="M15" s="35"/>
      <c r="N15" s="35"/>
      <c r="O15" s="35"/>
      <c r="P15" s="35"/>
      <c r="Q15" s="35"/>
      <c r="R15" s="35"/>
      <c r="S15" s="35"/>
      <c r="T15" s="35"/>
      <c r="U15" s="35"/>
      <c r="V15" s="6"/>
    </row>
    <row r="16" spans="2:22" x14ac:dyDescent="0.3">
      <c r="B16" s="5"/>
      <c r="C16" s="2" t="s">
        <v>1</v>
      </c>
      <c r="D16" s="2"/>
      <c r="E16" s="2"/>
      <c r="F16" s="2"/>
      <c r="G16" s="2"/>
      <c r="H16" s="2"/>
      <c r="I16" s="28">
        <v>2015</v>
      </c>
      <c r="J16" s="6"/>
      <c r="L16" s="5"/>
      <c r="M16" s="35"/>
      <c r="N16" s="35"/>
      <c r="O16" s="35"/>
      <c r="P16" s="35"/>
      <c r="Q16" s="35"/>
      <c r="R16" s="35"/>
      <c r="S16" s="35"/>
      <c r="T16" s="35"/>
      <c r="U16" s="35"/>
      <c r="V16" s="6"/>
    </row>
    <row r="17" spans="2:22" x14ac:dyDescent="0.3">
      <c r="B17" s="5"/>
      <c r="C17" s="2"/>
      <c r="D17" s="2"/>
      <c r="E17" s="2"/>
      <c r="F17" s="2"/>
      <c r="G17" s="2"/>
      <c r="H17" s="2"/>
      <c r="I17" s="2"/>
      <c r="J17" s="6"/>
      <c r="L17" s="5"/>
      <c r="M17" s="35"/>
      <c r="N17" s="35"/>
      <c r="O17" s="35"/>
      <c r="P17" s="35"/>
      <c r="Q17" s="35"/>
      <c r="R17" s="35"/>
      <c r="S17" s="35"/>
      <c r="T17" s="35"/>
      <c r="U17" s="35"/>
      <c r="V17" s="6"/>
    </row>
    <row r="18" spans="2:22" x14ac:dyDescent="0.3">
      <c r="B18" s="5"/>
      <c r="C18" s="2"/>
      <c r="D18" s="2"/>
      <c r="E18" s="2"/>
      <c r="F18" s="2"/>
      <c r="G18" s="2"/>
      <c r="H18" s="2"/>
      <c r="I18" s="22"/>
      <c r="J18" s="6"/>
      <c r="L18" s="5"/>
      <c r="M18" s="35"/>
      <c r="N18" s="35"/>
      <c r="O18" s="35"/>
      <c r="P18" s="35"/>
      <c r="Q18" s="35"/>
      <c r="R18" s="35"/>
      <c r="S18" s="35"/>
      <c r="T18" s="35"/>
      <c r="U18" s="35"/>
      <c r="V18" s="6"/>
    </row>
    <row r="19" spans="2:22" x14ac:dyDescent="0.3">
      <c r="B19" s="5"/>
      <c r="C19" s="2"/>
      <c r="D19" s="2"/>
      <c r="E19" s="2"/>
      <c r="F19" s="2"/>
      <c r="G19" s="2"/>
      <c r="H19" s="2"/>
      <c r="I19" s="2"/>
      <c r="J19" s="6"/>
      <c r="L19" s="5"/>
      <c r="M19" s="35"/>
      <c r="N19" s="35"/>
      <c r="O19" s="35"/>
      <c r="P19" s="35"/>
      <c r="Q19" s="35"/>
      <c r="R19" s="35"/>
      <c r="S19" s="35"/>
      <c r="T19" s="35"/>
      <c r="U19" s="35"/>
      <c r="V19" s="6"/>
    </row>
    <row r="20" spans="2:22" x14ac:dyDescent="0.3">
      <c r="B20" s="5"/>
      <c r="C20" s="32" t="s">
        <v>18</v>
      </c>
      <c r="D20" s="32"/>
      <c r="E20" s="32"/>
      <c r="F20" s="32"/>
      <c r="G20" s="32"/>
      <c r="H20" s="2"/>
      <c r="I20" s="29">
        <v>12</v>
      </c>
      <c r="J20" s="6"/>
      <c r="L20" s="5"/>
      <c r="M20" s="35"/>
      <c r="N20" s="35"/>
      <c r="O20" s="35"/>
      <c r="P20" s="35"/>
      <c r="Q20" s="35"/>
      <c r="R20" s="35"/>
      <c r="S20" s="35"/>
      <c r="T20" s="35"/>
      <c r="U20" s="35"/>
      <c r="V20" s="6"/>
    </row>
    <row r="21" spans="2:22" x14ac:dyDescent="0.3">
      <c r="B21" s="5"/>
      <c r="C21" s="2"/>
      <c r="D21" s="2"/>
      <c r="E21" s="2"/>
      <c r="F21" s="2"/>
      <c r="G21" s="2"/>
      <c r="H21" s="2"/>
      <c r="I21" s="2"/>
      <c r="J21" s="6"/>
      <c r="L21" s="5"/>
      <c r="M21" s="35"/>
      <c r="N21" s="35"/>
      <c r="O21" s="35"/>
      <c r="P21" s="35"/>
      <c r="Q21" s="35"/>
      <c r="R21" s="35"/>
      <c r="S21" s="35"/>
      <c r="T21" s="35"/>
      <c r="U21" s="35"/>
      <c r="V21" s="6"/>
    </row>
    <row r="22" spans="2:22" x14ac:dyDescent="0.3">
      <c r="B22" s="5"/>
      <c r="C22" s="2"/>
      <c r="D22" s="2"/>
      <c r="E22" s="2"/>
      <c r="F22" s="2"/>
      <c r="G22" s="2"/>
      <c r="H22" s="2"/>
      <c r="I22" s="2"/>
      <c r="J22" s="6"/>
      <c r="L22" s="5"/>
      <c r="M22" s="35"/>
      <c r="N22" s="35"/>
      <c r="O22" s="35"/>
      <c r="P22" s="35"/>
      <c r="Q22" s="35"/>
      <c r="R22" s="35"/>
      <c r="S22" s="35"/>
      <c r="T22" s="35"/>
      <c r="U22" s="35"/>
      <c r="V22" s="6"/>
    </row>
    <row r="23" spans="2:22" x14ac:dyDescent="0.3">
      <c r="B23" s="5"/>
      <c r="C23" s="2"/>
      <c r="D23" s="2"/>
      <c r="E23" s="2"/>
      <c r="F23" s="2"/>
      <c r="G23" s="2"/>
      <c r="H23" s="2"/>
      <c r="I23" s="2"/>
      <c r="J23" s="6"/>
      <c r="L23" s="5"/>
      <c r="M23" s="35"/>
      <c r="N23" s="35"/>
      <c r="O23" s="35"/>
      <c r="P23" s="35"/>
      <c r="Q23" s="35"/>
      <c r="R23" s="35"/>
      <c r="S23" s="35"/>
      <c r="T23" s="35"/>
      <c r="U23" s="35"/>
      <c r="V23" s="6"/>
    </row>
    <row r="24" spans="2:22" x14ac:dyDescent="0.3">
      <c r="B24" s="5"/>
      <c r="C24" s="2" t="s">
        <v>13</v>
      </c>
      <c r="D24" s="2"/>
      <c r="E24" s="2"/>
      <c r="F24" s="2"/>
      <c r="G24" s="2"/>
      <c r="H24" s="2"/>
      <c r="I24" s="30">
        <v>1</v>
      </c>
      <c r="J24" s="6"/>
      <c r="L24" s="5"/>
      <c r="M24" s="35"/>
      <c r="N24" s="35"/>
      <c r="O24" s="35"/>
      <c r="P24" s="35"/>
      <c r="Q24" s="35"/>
      <c r="R24" s="35"/>
      <c r="S24" s="35"/>
      <c r="T24" s="35"/>
      <c r="U24" s="35"/>
      <c r="V24" s="6"/>
    </row>
    <row r="25" spans="2:22" x14ac:dyDescent="0.3">
      <c r="B25" s="5"/>
      <c r="C25" s="2"/>
      <c r="D25" s="2"/>
      <c r="E25" s="2"/>
      <c r="F25" s="2"/>
      <c r="G25" s="2"/>
      <c r="H25" s="2"/>
      <c r="I25" s="2"/>
      <c r="J25" s="6"/>
      <c r="L25" s="5"/>
      <c r="M25" s="35"/>
      <c r="N25" s="35"/>
      <c r="O25" s="35"/>
      <c r="P25" s="35"/>
      <c r="Q25" s="35"/>
      <c r="R25" s="35"/>
      <c r="S25" s="35"/>
      <c r="T25" s="35"/>
      <c r="U25" s="35"/>
      <c r="V25" s="6"/>
    </row>
    <row r="26" spans="2:22" x14ac:dyDescent="0.3">
      <c r="B26" s="5"/>
      <c r="C26" s="2"/>
      <c r="D26" s="2"/>
      <c r="E26" s="2"/>
      <c r="F26" s="2"/>
      <c r="G26" s="2"/>
      <c r="H26" s="2"/>
      <c r="I26" s="2"/>
      <c r="J26" s="6"/>
      <c r="L26" s="5"/>
      <c r="M26" s="35"/>
      <c r="N26" s="35"/>
      <c r="O26" s="35"/>
      <c r="P26" s="35"/>
      <c r="Q26" s="35"/>
      <c r="R26" s="35"/>
      <c r="S26" s="35"/>
      <c r="T26" s="35"/>
      <c r="U26" s="35"/>
      <c r="V26" s="6"/>
    </row>
    <row r="27" spans="2:22" x14ac:dyDescent="0.3">
      <c r="B27" s="5"/>
      <c r="C27" s="2" t="s">
        <v>2</v>
      </c>
      <c r="D27" s="2"/>
      <c r="E27" s="2"/>
      <c r="F27" s="2"/>
      <c r="G27" s="2"/>
      <c r="H27" s="21"/>
      <c r="I27" s="26">
        <v>0</v>
      </c>
      <c r="J27" s="6"/>
      <c r="L27" s="5"/>
      <c r="M27" s="35"/>
      <c r="N27" s="35"/>
      <c r="O27" s="35"/>
      <c r="P27" s="35"/>
      <c r="Q27" s="35"/>
      <c r="R27" s="35"/>
      <c r="S27" s="35"/>
      <c r="T27" s="35"/>
      <c r="U27" s="35"/>
      <c r="V27" s="6"/>
    </row>
    <row r="28" spans="2:22" x14ac:dyDescent="0.3">
      <c r="B28" s="5"/>
      <c r="C28" s="2"/>
      <c r="D28" s="2"/>
      <c r="E28" s="2"/>
      <c r="F28" s="2"/>
      <c r="G28" s="2"/>
      <c r="H28" s="2"/>
      <c r="I28" s="2"/>
      <c r="J28" s="6"/>
      <c r="L28" s="5"/>
      <c r="M28" s="35"/>
      <c r="N28" s="35"/>
      <c r="O28" s="35"/>
      <c r="P28" s="35"/>
      <c r="Q28" s="35"/>
      <c r="R28" s="35"/>
      <c r="S28" s="35"/>
      <c r="T28" s="35"/>
      <c r="U28" s="35"/>
      <c r="V28" s="6"/>
    </row>
    <row r="29" spans="2:22" x14ac:dyDescent="0.3">
      <c r="B29" s="5"/>
      <c r="C29" s="2"/>
      <c r="D29" s="2"/>
      <c r="E29" s="2"/>
      <c r="F29" s="2"/>
      <c r="G29" s="2"/>
      <c r="H29" s="2"/>
      <c r="I29" s="2"/>
      <c r="J29" s="6"/>
      <c r="L29" s="5"/>
      <c r="M29" s="35"/>
      <c r="N29" s="35"/>
      <c r="O29" s="35"/>
      <c r="P29" s="35"/>
      <c r="Q29" s="35"/>
      <c r="R29" s="35"/>
      <c r="S29" s="35"/>
      <c r="T29" s="35"/>
      <c r="U29" s="35"/>
      <c r="V29" s="6"/>
    </row>
    <row r="30" spans="2:22" x14ac:dyDescent="0.3">
      <c r="B30" s="5"/>
      <c r="C30" s="2" t="s">
        <v>3</v>
      </c>
      <c r="D30" s="2"/>
      <c r="E30" s="2"/>
      <c r="F30" s="2"/>
      <c r="G30" s="2"/>
      <c r="H30" s="2"/>
      <c r="I30" s="30">
        <v>1</v>
      </c>
      <c r="J30" s="6"/>
      <c r="L30" s="5"/>
      <c r="M30" s="35"/>
      <c r="N30" s="35"/>
      <c r="O30" s="35"/>
      <c r="P30" s="35"/>
      <c r="Q30" s="35"/>
      <c r="R30" s="35"/>
      <c r="S30" s="35"/>
      <c r="T30" s="35"/>
      <c r="U30" s="35"/>
      <c r="V30" s="6"/>
    </row>
    <row r="31" spans="2:22" x14ac:dyDescent="0.3">
      <c r="B31" s="5"/>
      <c r="C31" s="2"/>
      <c r="D31" s="2"/>
      <c r="E31" s="2"/>
      <c r="F31" s="2"/>
      <c r="G31" s="2"/>
      <c r="H31" s="2"/>
      <c r="I31" s="2"/>
      <c r="J31" s="6"/>
      <c r="L31" s="5"/>
      <c r="M31" s="35"/>
      <c r="N31" s="35"/>
      <c r="O31" s="35"/>
      <c r="P31" s="35"/>
      <c r="Q31" s="35"/>
      <c r="R31" s="35"/>
      <c r="S31" s="35"/>
      <c r="T31" s="35"/>
      <c r="U31" s="35"/>
      <c r="V31" s="6"/>
    </row>
    <row r="32" spans="2:22" hidden="1" x14ac:dyDescent="0.3">
      <c r="B32" s="5"/>
      <c r="C32" s="2" t="s">
        <v>6</v>
      </c>
      <c r="D32" s="2"/>
      <c r="E32" s="2"/>
      <c r="F32" s="2"/>
      <c r="G32" s="2"/>
      <c r="H32" s="2"/>
      <c r="I32" s="19">
        <f>IF(I24=2,IF(I16&lt;2015,IF(I16&gt;20,IF(I27&gt;40000,(I14*0.75*0.75),I14*0.75),"Feil"),IF(I27&gt;40000,I14*0.75,I14)),IF(I16&lt;2015,I14*0.45,I14*0.6))</f>
        <v>270000</v>
      </c>
      <c r="J32" s="6"/>
      <c r="L32" s="5"/>
      <c r="M32" s="35"/>
      <c r="N32" s="35"/>
      <c r="O32" s="35"/>
      <c r="P32" s="35"/>
      <c r="Q32" s="35"/>
      <c r="R32" s="35"/>
      <c r="S32" s="35"/>
      <c r="T32" s="35"/>
      <c r="U32" s="35"/>
      <c r="V32" s="6"/>
    </row>
    <row r="33" spans="2:22" hidden="1" x14ac:dyDescent="0.3">
      <c r="B33" s="5"/>
      <c r="C33" s="2" t="s">
        <v>7</v>
      </c>
      <c r="D33" s="2"/>
      <c r="E33" s="2"/>
      <c r="F33" s="2"/>
      <c r="G33" s="2"/>
      <c r="H33" s="2"/>
      <c r="I33" s="7">
        <f>IF(I16&lt;2015,IF(I16&gt;1950,I14*0.75),0)</f>
        <v>0</v>
      </c>
      <c r="J33" s="6"/>
      <c r="L33" s="5"/>
      <c r="M33" s="35"/>
      <c r="N33" s="35"/>
      <c r="O33" s="35"/>
      <c r="P33" s="35"/>
      <c r="Q33" s="35"/>
      <c r="R33" s="35"/>
      <c r="S33" s="35"/>
      <c r="T33" s="35"/>
      <c r="U33" s="35"/>
      <c r="V33" s="6"/>
    </row>
    <row r="34" spans="2:22" x14ac:dyDescent="0.3">
      <c r="B34" s="5"/>
      <c r="C34" s="2"/>
      <c r="D34" s="2"/>
      <c r="E34" s="2"/>
      <c r="F34" s="2"/>
      <c r="G34" s="2"/>
      <c r="H34" s="2"/>
      <c r="I34" s="7"/>
      <c r="J34" s="6"/>
      <c r="L34" s="5"/>
      <c r="M34" s="35"/>
      <c r="N34" s="35"/>
      <c r="O34" s="35"/>
      <c r="P34" s="35"/>
      <c r="Q34" s="35"/>
      <c r="R34" s="35"/>
      <c r="S34" s="35"/>
      <c r="T34" s="35"/>
      <c r="U34" s="35"/>
      <c r="V34" s="6"/>
    </row>
    <row r="35" spans="2:22" ht="17.25" thickBot="1" x14ac:dyDescent="0.35">
      <c r="B35" s="5"/>
      <c r="C35" s="2"/>
      <c r="D35" s="2"/>
      <c r="E35" s="2"/>
      <c r="F35" s="2"/>
      <c r="G35" s="2"/>
      <c r="H35" s="2"/>
      <c r="I35" s="2"/>
      <c r="J35" s="6"/>
      <c r="L35" s="5"/>
      <c r="M35" s="35"/>
      <c r="N35" s="35"/>
      <c r="O35" s="35"/>
      <c r="P35" s="35"/>
      <c r="Q35" s="35"/>
      <c r="R35" s="35"/>
      <c r="S35" s="35"/>
      <c r="T35" s="35"/>
      <c r="U35" s="35"/>
      <c r="V35" s="6"/>
    </row>
    <row r="36" spans="2:22" ht="17.25" thickBot="1" x14ac:dyDescent="0.35">
      <c r="B36" s="5"/>
      <c r="C36" s="2" t="s">
        <v>4</v>
      </c>
      <c r="D36" s="2"/>
      <c r="E36" s="2"/>
      <c r="F36" s="2"/>
      <c r="G36" s="2"/>
      <c r="H36" s="2"/>
      <c r="I36" s="24">
        <f>IF(I30=1,IF(I24=2,IF(I16&lt;2015,IF(I33&gt;303901,I33-150000,I33/2),IF(I14&gt;303900,I14-150000,I14/2)),I32),I32)</f>
        <v>270000</v>
      </c>
      <c r="J36" s="6"/>
      <c r="L36" s="5"/>
      <c r="M36" s="35"/>
      <c r="N36" s="35"/>
      <c r="O36" s="35"/>
      <c r="P36" s="35"/>
      <c r="Q36" s="35"/>
      <c r="R36" s="35"/>
      <c r="S36" s="35"/>
      <c r="T36" s="35"/>
      <c r="U36" s="35"/>
      <c r="V36" s="6"/>
    </row>
    <row r="37" spans="2:22" ht="17.25" thickBot="1" x14ac:dyDescent="0.35">
      <c r="B37" s="5"/>
      <c r="C37" s="2"/>
      <c r="D37" s="2"/>
      <c r="E37" s="2"/>
      <c r="F37" s="2"/>
      <c r="G37" s="2"/>
      <c r="H37" s="2"/>
      <c r="I37" s="2"/>
      <c r="J37" s="6"/>
      <c r="L37" s="5"/>
      <c r="M37" s="35"/>
      <c r="N37" s="35"/>
      <c r="O37" s="35"/>
      <c r="P37" s="35"/>
      <c r="Q37" s="35"/>
      <c r="R37" s="35"/>
      <c r="S37" s="35"/>
      <c r="T37" s="35"/>
      <c r="U37" s="35"/>
      <c r="V37" s="6"/>
    </row>
    <row r="38" spans="2:22" ht="17.25" thickBot="1" x14ac:dyDescent="0.35">
      <c r="B38" s="5"/>
      <c r="C38" s="2" t="s">
        <v>5</v>
      </c>
      <c r="D38" s="2"/>
      <c r="E38" s="2"/>
      <c r="F38" s="2"/>
      <c r="G38" s="2"/>
      <c r="H38" s="2"/>
      <c r="I38" s="23">
        <f>IF(I36&lt;303900,I36*0.3,(303900*0.3+(I36-303900)*0.2))</f>
        <v>81000</v>
      </c>
      <c r="J38" s="6"/>
      <c r="L38" s="5"/>
      <c r="M38" s="35"/>
      <c r="N38" s="35"/>
      <c r="O38" s="35"/>
      <c r="P38" s="35"/>
      <c r="Q38" s="35"/>
      <c r="R38" s="35"/>
      <c r="S38" s="35"/>
      <c r="T38" s="35"/>
      <c r="U38" s="35"/>
      <c r="V38" s="6"/>
    </row>
    <row r="39" spans="2:22" hidden="1" x14ac:dyDescent="0.3">
      <c r="B39" s="5"/>
      <c r="C39" s="2"/>
      <c r="D39" s="2"/>
      <c r="E39" s="2"/>
      <c r="F39" s="2"/>
      <c r="G39" s="2"/>
      <c r="H39" s="2"/>
      <c r="I39" s="2"/>
      <c r="J39" s="6"/>
      <c r="L39" s="5"/>
      <c r="M39" s="35"/>
      <c r="N39" s="35"/>
      <c r="O39" s="35"/>
      <c r="P39" s="35"/>
      <c r="Q39" s="35"/>
      <c r="R39" s="35"/>
      <c r="S39" s="35"/>
      <c r="T39" s="35"/>
      <c r="U39" s="35"/>
      <c r="V39" s="6"/>
    </row>
    <row r="40" spans="2:22" ht="17.25" hidden="1" thickBot="1" x14ac:dyDescent="0.35">
      <c r="B40" s="5"/>
      <c r="C40" s="2" t="s">
        <v>12</v>
      </c>
      <c r="D40" s="2"/>
      <c r="E40" s="2"/>
      <c r="F40" s="2"/>
      <c r="G40" s="2"/>
      <c r="H40" s="2"/>
      <c r="I40" s="23">
        <f>I38/12*I20</f>
        <v>81000</v>
      </c>
      <c r="J40" s="6"/>
      <c r="L40" s="5"/>
      <c r="M40" s="35"/>
      <c r="N40" s="35"/>
      <c r="O40" s="35"/>
      <c r="P40" s="35"/>
      <c r="Q40" s="35"/>
      <c r="R40" s="35"/>
      <c r="S40" s="35"/>
      <c r="T40" s="35"/>
      <c r="U40" s="35"/>
      <c r="V40" s="6"/>
    </row>
    <row r="41" spans="2:22" x14ac:dyDescent="0.3">
      <c r="B41" s="5"/>
      <c r="C41" s="2"/>
      <c r="D41" s="2"/>
      <c r="E41" s="2"/>
      <c r="F41" s="2"/>
      <c r="G41" s="2"/>
      <c r="H41" s="2"/>
      <c r="I41" s="2"/>
      <c r="J41" s="6"/>
      <c r="L41" s="5"/>
      <c r="M41" s="35"/>
      <c r="N41" s="35"/>
      <c r="O41" s="35"/>
      <c r="P41" s="35"/>
      <c r="Q41" s="35"/>
      <c r="R41" s="35"/>
      <c r="S41" s="35"/>
      <c r="T41" s="35"/>
      <c r="U41" s="35"/>
      <c r="V41" s="6"/>
    </row>
    <row r="42" spans="2:22" ht="17.25" thickBot="1" x14ac:dyDescent="0.35">
      <c r="B42" s="5"/>
      <c r="C42" s="2"/>
      <c r="D42" s="2"/>
      <c r="E42" s="2"/>
      <c r="F42" s="2"/>
      <c r="G42" s="2"/>
      <c r="H42" s="2"/>
      <c r="I42" s="2"/>
      <c r="J42" s="6"/>
      <c r="L42" s="5"/>
      <c r="M42" s="35"/>
      <c r="N42" s="35"/>
      <c r="O42" s="35"/>
      <c r="P42" s="35"/>
      <c r="Q42" s="35"/>
      <c r="R42" s="35"/>
      <c r="S42" s="35"/>
      <c r="T42" s="35"/>
      <c r="U42" s="35"/>
      <c r="V42" s="6"/>
    </row>
    <row r="43" spans="2:22" ht="17.25" thickBot="1" x14ac:dyDescent="0.35">
      <c r="B43" s="5"/>
      <c r="C43" s="2" t="s">
        <v>19</v>
      </c>
      <c r="D43" s="2"/>
      <c r="E43" s="2"/>
      <c r="F43" s="2"/>
      <c r="G43" s="2"/>
      <c r="H43" s="2"/>
      <c r="I43" s="23">
        <f>I40</f>
        <v>81000</v>
      </c>
      <c r="J43" s="6"/>
      <c r="L43" s="8"/>
      <c r="M43" s="36"/>
      <c r="N43" s="36"/>
      <c r="O43" s="36"/>
      <c r="P43" s="36"/>
      <c r="Q43" s="36"/>
      <c r="R43" s="36"/>
      <c r="S43" s="36"/>
      <c r="T43" s="36"/>
      <c r="U43" s="36"/>
      <c r="V43" s="10"/>
    </row>
    <row r="44" spans="2:22" ht="17.25" thickBot="1" x14ac:dyDescent="0.35">
      <c r="B44" s="5"/>
      <c r="C44" s="2"/>
      <c r="D44" s="2"/>
      <c r="E44" s="2"/>
      <c r="F44" s="2"/>
      <c r="G44" s="2"/>
      <c r="H44" s="2"/>
      <c r="I44" s="2"/>
      <c r="J44" s="6"/>
    </row>
    <row r="45" spans="2:22" ht="18" thickBot="1" x14ac:dyDescent="0.4">
      <c r="B45" s="5"/>
      <c r="C45" s="2" t="s">
        <v>20</v>
      </c>
      <c r="D45" s="2"/>
      <c r="E45" s="2"/>
      <c r="F45" s="2"/>
      <c r="G45" s="2"/>
      <c r="H45" s="2"/>
      <c r="I45" s="23">
        <f>IF(I43/I20&gt;=0,I43/I20,0)</f>
        <v>6750</v>
      </c>
      <c r="J45" s="6"/>
      <c r="L45" s="16"/>
      <c r="M45" s="14" t="s">
        <v>17</v>
      </c>
      <c r="N45" s="17"/>
      <c r="O45" s="17"/>
      <c r="P45" s="17"/>
      <c r="Q45" s="17"/>
      <c r="R45" s="17"/>
      <c r="S45" s="17"/>
      <c r="T45" s="17"/>
      <c r="U45" s="17"/>
      <c r="V45" s="18"/>
    </row>
    <row r="46" spans="2:22" x14ac:dyDescent="0.3">
      <c r="B46" s="5"/>
      <c r="C46" s="2"/>
      <c r="D46" s="2"/>
      <c r="E46" s="2"/>
      <c r="F46" s="2"/>
      <c r="G46" s="2"/>
      <c r="H46" s="2"/>
      <c r="I46" s="2"/>
      <c r="J46" s="6"/>
      <c r="L46" s="5"/>
      <c r="M46" s="35" t="s">
        <v>16</v>
      </c>
      <c r="N46" s="35"/>
      <c r="O46" s="35"/>
      <c r="P46" s="35"/>
      <c r="Q46" s="35"/>
      <c r="R46" s="35"/>
      <c r="S46" s="35"/>
      <c r="T46" s="35"/>
      <c r="U46" s="35"/>
      <c r="V46" s="25"/>
    </row>
    <row r="47" spans="2:22" x14ac:dyDescent="0.3">
      <c r="B47" s="5"/>
      <c r="C47" s="2"/>
      <c r="D47" s="2"/>
      <c r="E47" s="2"/>
      <c r="F47" s="2"/>
      <c r="G47" s="2"/>
      <c r="H47" s="2"/>
      <c r="I47" s="2"/>
      <c r="J47" s="6"/>
      <c r="L47" s="5"/>
      <c r="M47" s="35"/>
      <c r="N47" s="35"/>
      <c r="O47" s="35"/>
      <c r="P47" s="35"/>
      <c r="Q47" s="35"/>
      <c r="R47" s="35"/>
      <c r="S47" s="35"/>
      <c r="T47" s="35"/>
      <c r="U47" s="35"/>
      <c r="V47" s="25"/>
    </row>
    <row r="48" spans="2:22" x14ac:dyDescent="0.3">
      <c r="B48" s="5"/>
      <c r="C48" s="2"/>
      <c r="D48" s="2"/>
      <c r="E48" s="2"/>
      <c r="F48" s="2"/>
      <c r="G48" s="2"/>
      <c r="H48" s="2"/>
      <c r="I48" s="2"/>
      <c r="J48" s="6"/>
      <c r="L48" s="5"/>
      <c r="M48" s="35"/>
      <c r="N48" s="35"/>
      <c r="O48" s="35"/>
      <c r="P48" s="35"/>
      <c r="Q48" s="35"/>
      <c r="R48" s="35"/>
      <c r="S48" s="35"/>
      <c r="T48" s="35"/>
      <c r="U48" s="35"/>
      <c r="V48" s="25"/>
    </row>
    <row r="49" spans="2:22" x14ac:dyDescent="0.3">
      <c r="B49" s="5"/>
      <c r="C49" s="2"/>
      <c r="D49" s="2"/>
      <c r="E49" s="2"/>
      <c r="F49" s="2"/>
      <c r="G49" s="2"/>
      <c r="H49" s="2"/>
      <c r="I49" s="2"/>
      <c r="J49" s="6"/>
      <c r="L49" s="5"/>
      <c r="M49" s="35"/>
      <c r="N49" s="35"/>
      <c r="O49" s="35"/>
      <c r="P49" s="35"/>
      <c r="Q49" s="35"/>
      <c r="R49" s="35"/>
      <c r="S49" s="35"/>
      <c r="T49" s="35"/>
      <c r="U49" s="35"/>
      <c r="V49" s="25"/>
    </row>
    <row r="50" spans="2:22" x14ac:dyDescent="0.3">
      <c r="B50" s="8"/>
      <c r="C50" s="9"/>
      <c r="D50" s="9"/>
      <c r="E50" s="9"/>
      <c r="F50" s="9"/>
      <c r="G50" s="9"/>
      <c r="H50" s="9"/>
      <c r="I50" s="9"/>
      <c r="J50" s="10"/>
      <c r="L50" s="8"/>
      <c r="M50" s="36"/>
      <c r="N50" s="36"/>
      <c r="O50" s="36"/>
      <c r="P50" s="36"/>
      <c r="Q50" s="36"/>
      <c r="R50" s="36"/>
      <c r="S50" s="36"/>
      <c r="T50" s="36"/>
      <c r="U50" s="36"/>
      <c r="V50" s="10"/>
    </row>
  </sheetData>
  <sheetProtection algorithmName="SHA-512" hashValue="+0NAyf08sEykIBd/MzeC3i90rqL+Ff/W51I608QRv66dgmuBB3S9831+GFt6Z0FffDPrgdzyaTezYgmgCOQLbg==" saltValue="Nkr2kYqpN9dSv/WQuBqlIg==" spinCount="100000" sheet="1" objects="1" scenarios="1"/>
  <protectedRanges>
    <protectedRange algorithmName="SHA-512" hashValue="y3zzSvxvyu3r7wChQdl9+qG/8W+kFZR7nyu+vd26gsE8pFfZE3qPvJUFBJCqZKW3Gi7IaQjZ/7raLWHTeo9MNw==" saltValue="RUab4mfugC0OaPp4Ih7McA==" spinCount="100000" sqref="I12:I31" name="Område1"/>
  </protectedRanges>
  <mergeCells count="5">
    <mergeCell ref="B2:V4"/>
    <mergeCell ref="C6:I6"/>
    <mergeCell ref="M8:U43"/>
    <mergeCell ref="C20:G20"/>
    <mergeCell ref="M46:U5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Option Button 1">
              <controlPr locked="0" defaultSize="0" autoFill="0" autoLine="0" autoPict="0">
                <anchor moveWithCells="1">
                  <from>
                    <xdr:col>8</xdr:col>
                    <xdr:colOff>866775</xdr:colOff>
                    <xdr:row>29</xdr:row>
                    <xdr:rowOff>0</xdr:rowOff>
                  </from>
                  <to>
                    <xdr:col>9</xdr:col>
                    <xdr:colOff>0</xdr:colOff>
                    <xdr:row>30</xdr:row>
                    <xdr:rowOff>28575</xdr:rowOff>
                  </to>
                </anchor>
              </controlPr>
            </control>
          </mc:Choice>
        </mc:AlternateContent>
        <mc:AlternateContent xmlns:mc="http://schemas.openxmlformats.org/markup-compatibility/2006">
          <mc:Choice Requires="x14">
            <control shapeId="3074" r:id="rId4" name="Option Button 2">
              <controlPr locked="0" defaultSize="0" autoFill="0" autoLine="0" autoPict="0">
                <anchor moveWithCells="1">
                  <from>
                    <xdr:col>8</xdr:col>
                    <xdr:colOff>1285875</xdr:colOff>
                    <xdr:row>29</xdr:row>
                    <xdr:rowOff>0</xdr:rowOff>
                  </from>
                  <to>
                    <xdr:col>12</xdr:col>
                    <xdr:colOff>161925</xdr:colOff>
                    <xdr:row>30</xdr:row>
                    <xdr:rowOff>28575</xdr:rowOff>
                  </to>
                </anchor>
              </controlPr>
            </control>
          </mc:Choice>
        </mc:AlternateContent>
        <mc:AlternateContent xmlns:mc="http://schemas.openxmlformats.org/markup-compatibility/2006">
          <mc:Choice Requires="x14">
            <control shapeId="3075" r:id="rId5" name="Group Box 3">
              <controlPr defaultSize="0" autoFill="0" autoPict="0">
                <anchor moveWithCells="1">
                  <from>
                    <xdr:col>8</xdr:col>
                    <xdr:colOff>676275</xdr:colOff>
                    <xdr:row>22</xdr:row>
                    <xdr:rowOff>152400</xdr:rowOff>
                  </from>
                  <to>
                    <xdr:col>8</xdr:col>
                    <xdr:colOff>1924050</xdr:colOff>
                    <xdr:row>24</xdr:row>
                    <xdr:rowOff>114300</xdr:rowOff>
                  </to>
                </anchor>
              </controlPr>
            </control>
          </mc:Choice>
        </mc:AlternateContent>
        <mc:AlternateContent xmlns:mc="http://schemas.openxmlformats.org/markup-compatibility/2006">
          <mc:Choice Requires="x14">
            <control shapeId="3076" r:id="rId6" name="Group Box 4">
              <controlPr defaultSize="0" autoFill="0" autoPict="0">
                <anchor moveWithCells="1">
                  <from>
                    <xdr:col>8</xdr:col>
                    <xdr:colOff>666750</xdr:colOff>
                    <xdr:row>28</xdr:row>
                    <xdr:rowOff>152400</xdr:rowOff>
                  </from>
                  <to>
                    <xdr:col>8</xdr:col>
                    <xdr:colOff>1924050</xdr:colOff>
                    <xdr:row>30</xdr:row>
                    <xdr:rowOff>133350</xdr:rowOff>
                  </to>
                </anchor>
              </controlPr>
            </control>
          </mc:Choice>
        </mc:AlternateContent>
        <mc:AlternateContent xmlns:mc="http://schemas.openxmlformats.org/markup-compatibility/2006">
          <mc:Choice Requires="x14">
            <control shapeId="3077" r:id="rId7" name="Option Button 5">
              <controlPr defaultSize="0" autoFill="0" autoLine="0" autoPict="0">
                <anchor moveWithCells="1">
                  <from>
                    <xdr:col>8</xdr:col>
                    <xdr:colOff>876300</xdr:colOff>
                    <xdr:row>23</xdr:row>
                    <xdr:rowOff>9525</xdr:rowOff>
                  </from>
                  <to>
                    <xdr:col>8</xdr:col>
                    <xdr:colOff>1333500</xdr:colOff>
                    <xdr:row>24</xdr:row>
                    <xdr:rowOff>38100</xdr:rowOff>
                  </to>
                </anchor>
              </controlPr>
            </control>
          </mc:Choice>
        </mc:AlternateContent>
        <mc:AlternateContent xmlns:mc="http://schemas.openxmlformats.org/markup-compatibility/2006">
          <mc:Choice Requires="x14">
            <control shapeId="3078" r:id="rId8" name="Option Button 6">
              <controlPr defaultSize="0" autoFill="0" autoLine="0" autoPict="0">
                <anchor moveWithCells="1">
                  <from>
                    <xdr:col>8</xdr:col>
                    <xdr:colOff>1304925</xdr:colOff>
                    <xdr:row>23</xdr:row>
                    <xdr:rowOff>9525</xdr:rowOff>
                  </from>
                  <to>
                    <xdr:col>8</xdr:col>
                    <xdr:colOff>1771650</xdr:colOff>
                    <xdr:row>24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C840EA9-C217-4098-A54D-B11BB7A0D475}">
          <x14:formula1>
            <xm:f>'[Kalkulator fordel fri bil_BDO oppdatert 2018.xlsx]Ark2'!#REF!</xm:f>
          </x14:formula1>
          <xm:sqref>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D18:D29"/>
  <sheetViews>
    <sheetView workbookViewId="0">
      <selection activeCell="D19" sqref="D19"/>
    </sheetView>
  </sheetViews>
  <sheetFormatPr baseColWidth="10" defaultRowHeight="15" x14ac:dyDescent="0.25"/>
  <sheetData>
    <row r="18" spans="4:4" x14ac:dyDescent="0.25">
      <c r="D18">
        <v>1</v>
      </c>
    </row>
    <row r="19" spans="4:4" x14ac:dyDescent="0.25">
      <c r="D19">
        <v>2</v>
      </c>
    </row>
    <row r="20" spans="4:4" x14ac:dyDescent="0.25">
      <c r="D20">
        <v>3</v>
      </c>
    </row>
    <row r="21" spans="4:4" x14ac:dyDescent="0.25">
      <c r="D21">
        <v>4</v>
      </c>
    </row>
    <row r="22" spans="4:4" x14ac:dyDescent="0.25">
      <c r="D22">
        <v>5</v>
      </c>
    </row>
    <row r="23" spans="4:4" x14ac:dyDescent="0.25">
      <c r="D23">
        <v>6</v>
      </c>
    </row>
    <row r="24" spans="4:4" x14ac:dyDescent="0.25">
      <c r="D24">
        <v>7</v>
      </c>
    </row>
    <row r="25" spans="4:4" x14ac:dyDescent="0.25">
      <c r="D25">
        <v>8</v>
      </c>
    </row>
    <row r="26" spans="4:4" x14ac:dyDescent="0.25">
      <c r="D26">
        <v>9</v>
      </c>
    </row>
    <row r="27" spans="4:4" x14ac:dyDescent="0.25">
      <c r="D27">
        <v>10</v>
      </c>
    </row>
    <row r="28" spans="4:4" x14ac:dyDescent="0.25">
      <c r="D28">
        <v>11</v>
      </c>
    </row>
    <row r="29" spans="4:4" x14ac:dyDescent="0.25">
      <c r="D29">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E20401EE-4330-4DC4-98D3-E04A4373B41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Bilkalkulator 2019</vt:lpstr>
      <vt:lpstr>Bilkalkulator 2018</vt:lpstr>
      <vt:lpstr>Ark2</vt:lpstr>
      <vt:lpstr>'Bilkalkulator 2019'!Utskriftsområde</vt:lpstr>
    </vt:vector>
  </TitlesOfParts>
  <Company>BDO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Rosenlund</dc:creator>
  <cp:lastModifiedBy>Jarle Stokland</cp:lastModifiedBy>
  <cp:lastPrinted>2017-04-25T13:53:07Z</cp:lastPrinted>
  <dcterms:created xsi:type="dcterms:W3CDTF">2017-04-18T12:38:24Z</dcterms:created>
  <dcterms:modified xsi:type="dcterms:W3CDTF">2019-08-30T11:42:09Z</dcterms:modified>
</cp:coreProperties>
</file>